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2240" windowHeight="8340" tabRatio="879" activeTab="0"/>
  </bookViews>
  <sheets>
    <sheet name="Poc.strana" sheetId="1" r:id="rId1"/>
    <sheet name="Sadrzaj_Dinamika" sheetId="2" r:id="rId2"/>
    <sheet name="Prikljucenje" sheetId="3" r:id="rId3"/>
    <sheet name="Pristup" sheetId="4" r:id="rId4"/>
    <sheet name="Obustava" sheetId="5" r:id="rId5"/>
    <sheet name="Iskljucenje" sheetId="6" r:id="rId6"/>
    <sheet name="Meraci" sheetId="7" r:id="rId7"/>
    <sheet name="Obracun" sheetId="8" r:id="rId8"/>
    <sheet name="Korisnicki servis" sheetId="9" r:id="rId9"/>
    <sheet name="KomKvalitet" sheetId="10" r:id="rId10"/>
    <sheet name="Statistika" sheetId="11" r:id="rId11"/>
  </sheets>
  <definedNames>
    <definedName name="PerIzv">'Sadrzaj_Dinamika'!$C$23:$D$26</definedName>
    <definedName name="PerIzv1">'Sadrzaj_Dinamika'!$K$23:$K$26</definedName>
    <definedName name="_xlnm.Print_Area" localSheetId="5">'Iskljucenje'!$B$1:$G$21</definedName>
    <definedName name="_xlnm.Print_Area" localSheetId="9">'KomKvalitet'!$B$1:$J$28</definedName>
    <definedName name="_xlnm.Print_Area" localSheetId="8">'Korisnicki servis'!$B$1:$F$22</definedName>
    <definedName name="_xlnm.Print_Area" localSheetId="6">'Meraci'!$B$1:$F$16</definedName>
    <definedName name="_xlnm.Print_Area" localSheetId="7">'Obracun'!$B$1:$F$26</definedName>
    <definedName name="_xlnm.Print_Area" localSheetId="4">'Obustava'!$B$1:$G$26</definedName>
    <definedName name="_xlnm.Print_Area" localSheetId="0">'Poc.strana'!$A$1:$E$42</definedName>
    <definedName name="_xlnm.Print_Area" localSheetId="2">'Prikljucenje'!$B$1:$G$31</definedName>
    <definedName name="_xlnm.Print_Area" localSheetId="3">'Pristup'!$B$1:$G$17</definedName>
    <definedName name="_xlnm.Print_Area" localSheetId="1">'Sadrzaj_Dinamika'!$B$1:$G$32</definedName>
    <definedName name="_xlnm.Print_Titles" localSheetId="1">'Sadrzaj_Dinamika'!$7:$8</definedName>
  </definedNames>
  <calcPr fullCalcOnLoad="1"/>
</workbook>
</file>

<file path=xl/sharedStrings.xml><?xml version="1.0" encoding="utf-8"?>
<sst xmlns="http://schemas.openxmlformats.org/spreadsheetml/2006/main" count="381" uniqueCount="262">
  <si>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</si>
  <si>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</si>
  <si>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</si>
  <si>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</si>
  <si>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</si>
  <si>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</si>
  <si>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</si>
  <si>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</si>
  <si>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</si>
  <si>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</si>
  <si>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</si>
  <si>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Укупно</t>
  </si>
  <si>
    <t>Просечно време потребно за наставак испоруке након престанка разлога за обуставу</t>
  </si>
  <si>
    <t>Просечно време потребно за наставак испоруке након неоснованог искључења</t>
  </si>
  <si>
    <t>остало</t>
  </si>
  <si>
    <t>минут</t>
  </si>
  <si>
    <t>Јединица</t>
  </si>
  <si>
    <t>дан</t>
  </si>
  <si>
    <t>%</t>
  </si>
  <si>
    <t>Остало</t>
  </si>
  <si>
    <t>Предмети по којима је одлучено о захтеву за прикључење</t>
  </si>
  <si>
    <t>Број предмета који су решени на други начин (захтев одбачен, поступак обустављен и сл.)</t>
  </si>
  <si>
    <t>Просечно време потребно за одлучивање по захтеву</t>
  </si>
  <si>
    <t>Укупан број поднетих жалби</t>
  </si>
  <si>
    <t>Број искључења</t>
  </si>
  <si>
    <t>Број основаних приговора на искључење</t>
  </si>
  <si>
    <t>Број извршених контрола</t>
  </si>
  <si>
    <t>Број уочених неправилности</t>
  </si>
  <si>
    <t>Број отклоњених неправилности</t>
  </si>
  <si>
    <t>Ванредна контрола</t>
  </si>
  <si>
    <t>Број поднетих захтева</t>
  </si>
  <si>
    <t xml:space="preserve">Број регистрованих случајева нестанка, сметње или оштећења мерних уређаја  </t>
  </si>
  <si>
    <t>коригованих</t>
  </si>
  <si>
    <t>Број поднетих приговора на обрачун</t>
  </si>
  <si>
    <t>Просечно време решавања приговора на обрачун</t>
  </si>
  <si>
    <t>Број корисничких центара</t>
  </si>
  <si>
    <t>Просечан број радних сати у недељи</t>
  </si>
  <si>
    <t>сат</t>
  </si>
  <si>
    <t>посетом корисничком центру</t>
  </si>
  <si>
    <t>телефонским позивом</t>
  </si>
  <si>
    <t>поштом</t>
  </si>
  <si>
    <t>електронском поштом</t>
  </si>
  <si>
    <t>факсом</t>
  </si>
  <si>
    <t>Просечно време одзива на телефонски позив (време од пријема позива до јављања оператера)</t>
  </si>
  <si>
    <t>секунд</t>
  </si>
  <si>
    <t>Број телефонских позива корисника-купаца</t>
  </si>
  <si>
    <t>Број прикључених објеката по налогу инспектора</t>
  </si>
  <si>
    <t>Укупан број прикључених објеката</t>
  </si>
  <si>
    <t>услед неисправног мерења</t>
  </si>
  <si>
    <t>услед неисправног обрачуна</t>
  </si>
  <si>
    <t>услед неисправног фактурисања</t>
  </si>
  <si>
    <t>услед неисправног очитавања</t>
  </si>
  <si>
    <t>услед неисправног фактурисања (финансијски+адресни део)</t>
  </si>
  <si>
    <t>услед неисправног обрачуна (енергетски део)</t>
  </si>
  <si>
    <t>Услуге корисничких центара</t>
  </si>
  <si>
    <t>Скраћени назив енергетског субјекта:</t>
  </si>
  <si>
    <t>електронски</t>
  </si>
  <si>
    <t>Период извештавања:</t>
  </si>
  <si>
    <t>Назив документа је назив Excel фајла који се доставља АЕРС за дефинисани период извештавања до назначеног рока</t>
  </si>
  <si>
    <t>Година (т):</t>
  </si>
  <si>
    <t>Период извештавања је период на који се подаци односе и бира се из опадајућег менија након уношења податка о Години (т)</t>
  </si>
  <si>
    <t>Година(т) је календарска година у којој се налази период извештавања, када се подаци односе на тромесечје, односно наредна година, када се подаци односе на претходну годину</t>
  </si>
  <si>
    <t>1.</t>
  </si>
  <si>
    <t>1.1.</t>
  </si>
  <si>
    <t>1.2.</t>
  </si>
  <si>
    <t>Број донетих решења којима се одобрава прикључење објекта произвођача</t>
  </si>
  <si>
    <t>1.3.</t>
  </si>
  <si>
    <t>1.4.</t>
  </si>
  <si>
    <t>1.5.</t>
  </si>
  <si>
    <t>1.7.</t>
  </si>
  <si>
    <t>2.</t>
  </si>
  <si>
    <t>2.1.</t>
  </si>
  <si>
    <t>2.2.</t>
  </si>
  <si>
    <t>3.</t>
  </si>
  <si>
    <t>3.1.</t>
  </si>
  <si>
    <t>3.2.</t>
  </si>
  <si>
    <t>3.3.</t>
  </si>
  <si>
    <t>4.</t>
  </si>
  <si>
    <t>4.2.</t>
  </si>
  <si>
    <t>5.</t>
  </si>
  <si>
    <t>5.1.</t>
  </si>
  <si>
    <t>6.</t>
  </si>
  <si>
    <t>6.1.</t>
  </si>
  <si>
    <t>Обустава испоруке природног гаса</t>
  </si>
  <si>
    <t>за неовлашћено преузет природни гас</t>
  </si>
  <si>
    <t>4.1.</t>
  </si>
  <si>
    <t>ПГКПИ-1</t>
  </si>
  <si>
    <t>Периоди извештавања и рокови за достављање информација</t>
  </si>
  <si>
    <t>ПГКПИ-2</t>
  </si>
  <si>
    <t>Прикључење објекта и прво пуштање природног гаса</t>
  </si>
  <si>
    <t>ПГКПИ-3</t>
  </si>
  <si>
    <t>због осталих разлога</t>
  </si>
  <si>
    <t>ПГКПИ-4</t>
  </si>
  <si>
    <t xml:space="preserve">Искључење објеката са система </t>
  </si>
  <si>
    <t>ПГКПИ-5</t>
  </si>
  <si>
    <t xml:space="preserve">Испитивањe и контрола мерних уређаја </t>
  </si>
  <si>
    <t>ПГКПИ-6</t>
  </si>
  <si>
    <t xml:space="preserve">Обрачун за утрошен природни гас </t>
  </si>
  <si>
    <t>за наставак испоруке након престанка разлога за обуставу</t>
  </si>
  <si>
    <t>за наставак испоруке након неоснованог искључења</t>
  </si>
  <si>
    <t>ПГКПИ-7</t>
  </si>
  <si>
    <t>чекања у корисничком центру</t>
  </si>
  <si>
    <t>одзива на телефонски позив</t>
  </si>
  <si>
    <t>одговора на упит електронском поштом</t>
  </si>
  <si>
    <t>одговора на упит поштом</t>
  </si>
  <si>
    <t>на телефонски позив за пријаву кварова</t>
  </si>
  <si>
    <t>ПГКПИ-8</t>
  </si>
  <si>
    <t>ПГКПИ-9</t>
  </si>
  <si>
    <t>Приступ систему</t>
  </si>
  <si>
    <t>5.2.</t>
  </si>
  <si>
    <t>Број предмета по којима је одлучено о захтеву у прописаном року</t>
  </si>
  <si>
    <t>по захтеву произвођача за које је одлучено у прописаном року</t>
  </si>
  <si>
    <t>по свим захтевима за произвођача</t>
  </si>
  <si>
    <t>за одлучивање по захтевима произвођача за прикључење објекта за захтеве за које је одлучено у прописаном року</t>
  </si>
  <si>
    <t>за одлучивање по свим захтевима произвођача за прикључење објекта</t>
  </si>
  <si>
    <t>Проценат објеката који су прикључени у прописаном року када су испуњени прописани услови</t>
  </si>
  <si>
    <t>Проценат донетих образложних решења о одбијању приступа систему која су донета у прописаном року</t>
  </si>
  <si>
    <t>Број обустава у којима је испорука настављена након престанка разлога за обуставу или ако је приговор на обуставу основан</t>
  </si>
  <si>
    <t>Проценат случајева у којима је мерни уређај доведен у исправно стање у прописаном року</t>
  </si>
  <si>
    <t>за  обезбеђивање исправног мерења након регистровања нестанка, сметње или оштећења мерног уређаја</t>
  </si>
  <si>
    <t>Комерцијални квалитет испоруке природног гаса</t>
  </si>
  <si>
    <t>Скраћени назив енергетског субјекта има најмање 3, а највише 5 латиничних слова.</t>
  </si>
  <si>
    <t>Број лиценце:</t>
  </si>
  <si>
    <t>Проценат прикључених објеката код којих је гас пуштен у инсталације објекта крајњег купца у прописаном року након испуњења прописаних услова</t>
  </si>
  <si>
    <t>на захтев крајњег купца</t>
  </si>
  <si>
    <t>Број приговора крајњег купаца на искључење</t>
  </si>
  <si>
    <t>по захтеву крајњег купца</t>
  </si>
  <si>
    <t>Просечно време потребно за извршење обуставе по захтеву снабдевача/крајњег купца (време од подношења захтева до обуставе)</t>
  </si>
  <si>
    <t>Број приговора снабдевача/крајњег купца на обуставу</t>
  </si>
  <si>
    <t>Просечно време потребно за прикључење објекта од дана закључења уговора о снабдевању</t>
  </si>
  <si>
    <t xml:space="preserve">Проценат обустава испоруке природног гаса крајњем купцу по захтеву снабдевача које су спроведене у прописаном року </t>
  </si>
  <si>
    <t xml:space="preserve">Проценат случајева обавештавања крајњег купца о термину када ће бити искључен која су достављена у прописаном року </t>
  </si>
  <si>
    <t xml:space="preserve">Проценат ванредних контрола мерног уређаја које су на захтев крајњег купца или корисника обављене у прописаном року
</t>
  </si>
  <si>
    <t>за одлучивање по свим захтевима крајњег купаца за прикључење објекта</t>
  </si>
  <si>
    <t>за прво пуштање гаса прикљученом објекту када је крајњи купац испунио све услове прописане за прикључење објекта</t>
  </si>
  <si>
    <t>Проценат донетих решења којима је одбијен захтев за прикључење објеката крајњег купаца и произвођача због недостатка капацитета</t>
  </si>
  <si>
    <t>Број поднетих захтева за издавање одобрења за прикључење објекта крајњег купца</t>
  </si>
  <si>
    <t>Број донетих решења којима се одобрава прикључење објекта крајњег купца</t>
  </si>
  <si>
    <t>по захтеву крајњих купаца за које је одлучено у прописаном року</t>
  </si>
  <si>
    <t>по свим захтевима крајњих купаца</t>
  </si>
  <si>
    <t>Просечно време потребно за прво пуштање природног гаса прикљученом објекту када је крајњи купац испунио све услове прописане за прикључење објекта</t>
  </si>
  <si>
    <t>Скраћенице:</t>
  </si>
  <si>
    <t>АЕРС - Агенција за енергетику Републике Србије</t>
  </si>
  <si>
    <t>ОС - Оператор система</t>
  </si>
  <si>
    <t>Број основаних приговора на испоруку природног гаса</t>
  </si>
  <si>
    <t>зато што је обустава испоруке природног гаса трајала дуже од годину дана</t>
  </si>
  <si>
    <t>на захтев
корисника-крајњег купца</t>
  </si>
  <si>
    <t>Проценат случајева у којима је испорука природног гаса настављена у прописаном року по престанку разлога за обуставу или ако је приговор на обуставу испоруке природног гаса основан</t>
  </si>
  <si>
    <t xml:space="preserve">Број поднетих захтева за приступ систему </t>
  </si>
  <si>
    <t>Број поднетих захтева за издавање одобрења за прикључење објекта произвођача</t>
  </si>
  <si>
    <t>Број донетих решења којима је одбијен захтев за прикључење због непостојања техничких услова (недостатак мреже,капацитета и сл)</t>
  </si>
  <si>
    <t>укупан број обустава</t>
  </si>
  <si>
    <t>Број обустава</t>
  </si>
  <si>
    <t>Проценат одговора на приговор крајњег купца или снабдевача на обуставу по којима је поступљено  у прописаном року</t>
  </si>
  <si>
    <t>Проценат приговора корисника/крајњег купца на искључење објекта по којима је поступљено  у прописаном року</t>
  </si>
  <si>
    <t xml:space="preserve">Додатни аналитички подаци о резултатима праћења квалитета </t>
  </si>
  <si>
    <t>Преглед табела за достављање података</t>
  </si>
  <si>
    <t>2.3.</t>
  </si>
  <si>
    <t>6.2.</t>
  </si>
  <si>
    <t>6.3.</t>
  </si>
  <si>
    <t>6.4.</t>
  </si>
  <si>
    <t>6.5.</t>
  </si>
  <si>
    <t>за поступање по приговору на обуставу</t>
  </si>
  <si>
    <t>за поступање по приговору на искључење</t>
  </si>
  <si>
    <t>за поступање по приговору на обрачун</t>
  </si>
  <si>
    <t>Напомена: Подаци који се попуњавају у табелама односе се само на евиденцију случајева из одабраног периода извештавања</t>
  </si>
  <si>
    <t>1.6.</t>
  </si>
  <si>
    <t>за за прикључење објекта од дана закључења уговора о снабдевању</t>
  </si>
  <si>
    <t>Укупан број предмета у којима су жалбе усвојене од стране ОС</t>
  </si>
  <si>
    <t>Број предмета у којима су жалбе прослеђене АЕРС на даље надлежно поступање</t>
  </si>
  <si>
    <t>Број предмета у којима су жалбе усвојене од стране ОС у прописаном року  (15 дана)</t>
  </si>
  <si>
    <t>Број донетих образложених решења којим ОС одбија приступ систему донетих у прописаном року (5 дана)</t>
  </si>
  <si>
    <t>Укупан број донетих образложених решења којим ОС одбија приступ систему</t>
  </si>
  <si>
    <t xml:space="preserve">Проценат усвојених жалби на решење о одобрењу за прикључење у прописаном року </t>
  </si>
  <si>
    <t xml:space="preserve">Проценат усвојених жалби на решење о одбијању приступа систему у прописаном року </t>
  </si>
  <si>
    <t xml:space="preserve">Број достављених писмених опомена снабдевачу/крајњем купцу за отклањање недостатака под претњом обуставе испоруке гаса  </t>
  </si>
  <si>
    <t>за извршење обуставе по захтеву снабдевача/крајњег купца (време од подношења захтева до обуставе)</t>
  </si>
  <si>
    <t xml:space="preserve"> - ови подаци се даље не користе</t>
  </si>
  <si>
    <t>час</t>
  </si>
  <si>
    <t>укупан број искључења</t>
  </si>
  <si>
    <t>Просечно време потребно за искључење по захтеву корисника/крајњег купца (време од подношења захтева до искључења)</t>
  </si>
  <si>
    <t>за искључење по захтеву корисника/крајњег купца (време од подношења захтева до искључења)</t>
  </si>
  <si>
    <t>Број основаних приговора на обрачун</t>
  </si>
  <si>
    <t>Проценат основаних приговора на обрачун</t>
  </si>
  <si>
    <t>по приговору корисника/ крајњег купца</t>
  </si>
  <si>
    <t>на иницијативу ОС</t>
  </si>
  <si>
    <t>редовно издатих (исправних)</t>
  </si>
  <si>
    <t>Проценат исправнo издатих (некоригованих) обрачуна</t>
  </si>
  <si>
    <t>редни број</t>
  </si>
  <si>
    <t>назив табеле</t>
  </si>
  <si>
    <t xml:space="preserve">период извештавања </t>
  </si>
  <si>
    <t>рок за достављање података</t>
  </si>
  <si>
    <t>форма у којој се доставља</t>
  </si>
  <si>
    <t>јединица</t>
  </si>
  <si>
    <t xml:space="preserve">подаци </t>
  </si>
  <si>
    <t xml:space="preserve">одобрење за прикључење </t>
  </si>
  <si>
    <t>жалбе на акт ОС донет по захтеву за издавање одобрења за прикључење</t>
  </si>
  <si>
    <t xml:space="preserve">прикључење и прво пуштање природног гаса у објекат крајњег купца
</t>
  </si>
  <si>
    <t>жалбе на акт ОС донет по захтеву за приступ систему</t>
  </si>
  <si>
    <t>одбијање приступа систему</t>
  </si>
  <si>
    <t>подаци</t>
  </si>
  <si>
    <t xml:space="preserve">обустава испоруке природног гаса
</t>
  </si>
  <si>
    <t xml:space="preserve">опомене ОС снабдевачу/ крајњем купцу </t>
  </si>
  <si>
    <t>приговор на обуставу испоруке природног гаса</t>
  </si>
  <si>
    <t>престанак разлога 
за обуставу испоруке природног гаса</t>
  </si>
  <si>
    <t xml:space="preserve">искључење
</t>
  </si>
  <si>
    <t>приговор на искључење</t>
  </si>
  <si>
    <t xml:space="preserve">контрола мерних уређаја
</t>
  </si>
  <si>
    <t xml:space="preserve">нестанак, сметње или оштећења мерних уређаја </t>
  </si>
  <si>
    <t>приговори корисника/ крајњег купца на обрачун</t>
  </si>
  <si>
    <t>број обрачуна</t>
  </si>
  <si>
    <t>укупно</t>
  </si>
  <si>
    <t>кориснички центри</t>
  </si>
  <si>
    <t>број упита 
корисника-крајњих купаца</t>
  </si>
  <si>
    <t>дежурне службе за пријаву кварова</t>
  </si>
  <si>
    <t>просечно време</t>
  </si>
  <si>
    <t>одзива на телефонски позив (време од пријема позива до јављања оператера)</t>
  </si>
  <si>
    <t>за одговор на упите достављене електронском поштом</t>
  </si>
  <si>
    <t>за одговор на упите достављене поштом</t>
  </si>
  <si>
    <t xml:space="preserve">комерцијални показатељи квалитета испоруке природног гаса </t>
  </si>
  <si>
    <t>прикључење и прво пуштање природног гаса</t>
  </si>
  <si>
    <t>приступ систему</t>
  </si>
  <si>
    <t>обустава испоруке природног гаса</t>
  </si>
  <si>
    <t>искључење објеката са система</t>
  </si>
  <si>
    <t>испитивање и контрола мерних уређаја</t>
  </si>
  <si>
    <t>обрачун испорученog природног гаса</t>
  </si>
  <si>
    <t xml:space="preserve">додатни аналитички подаци о резултатима праћења квалитета </t>
  </si>
  <si>
    <t>прикључење</t>
  </si>
  <si>
    <t>обрачун испорученог природног гаса</t>
  </si>
  <si>
    <t>кориснички сервис</t>
  </si>
  <si>
    <t>одбијање прикључења</t>
  </si>
  <si>
    <t>корекција обрачуна за испоручени гас</t>
  </si>
  <si>
    <t>1.јануар-31.март</t>
  </si>
  <si>
    <t>1.јануар-30. јун</t>
  </si>
  <si>
    <t>1. јануар-30. септембар</t>
  </si>
  <si>
    <t>1. јануар-31. децембар</t>
  </si>
  <si>
    <t>15. мај</t>
  </si>
  <si>
    <t>15. август</t>
  </si>
  <si>
    <t>15. септембар</t>
  </si>
  <si>
    <t>15. фебруар</t>
  </si>
  <si>
    <t>Број предмета у којима се поступило по жалби  од стране ОС у прописаном року  (15 дана)</t>
  </si>
  <si>
    <r>
      <t>по захтеву крајњег купца (</t>
    </r>
    <r>
      <rPr>
        <sz val="10"/>
        <color indexed="18"/>
        <rFont val="Arial Narrow"/>
        <family val="2"/>
      </rPr>
      <t>до 15 дана</t>
    </r>
    <r>
      <rPr>
        <sz val="10"/>
        <color indexed="18"/>
        <rFont val="Arial Narrow"/>
        <family val="2"/>
      </rPr>
      <t>)</t>
    </r>
  </si>
  <si>
    <r>
      <t>по захтеву произвођача (</t>
    </r>
    <r>
      <rPr>
        <sz val="10"/>
        <color indexed="18"/>
        <rFont val="Arial Narrow"/>
        <family val="2"/>
      </rPr>
      <t>до 30 дана</t>
    </r>
    <r>
      <rPr>
        <sz val="10"/>
        <color indexed="18"/>
        <rFont val="Arial Narrow"/>
        <family val="2"/>
      </rPr>
      <t>)</t>
    </r>
  </si>
  <si>
    <r>
      <t>Број прикључених објеката у прописан</t>
    </r>
    <r>
      <rPr>
        <sz val="10"/>
        <color indexed="18"/>
        <rFont val="Arial Narrow"/>
        <family val="2"/>
      </rPr>
      <t>ом року (15 дана)</t>
    </r>
    <r>
      <rPr>
        <sz val="10"/>
        <color indexed="18"/>
        <rFont val="Arial Narrow"/>
        <family val="2"/>
      </rPr>
      <t xml:space="preserve"> од дана закључења уговора о снабдевању</t>
    </r>
  </si>
  <si>
    <r>
      <t>Број прикључених објеката којима је природни гас пуштен у прописаном року (</t>
    </r>
    <r>
      <rPr>
        <sz val="10"/>
        <color indexed="18"/>
        <rFont val="Arial Narrow"/>
        <family val="2"/>
      </rPr>
      <t>15 дана</t>
    </r>
    <r>
      <rPr>
        <sz val="10"/>
        <color indexed="18"/>
        <rFont val="Arial Narrow"/>
        <family val="2"/>
      </rPr>
      <t>) када су испуњени сви прописани услови за прикључење објекта</t>
    </r>
  </si>
  <si>
    <r>
      <t xml:space="preserve">по захтеву снабдевача </t>
    </r>
    <r>
      <rPr>
        <sz val="10"/>
        <color indexed="18"/>
        <rFont val="Arial Narrow"/>
        <family val="2"/>
      </rPr>
      <t>због неизвршавања обавеза за испоручени природни гас у уговореном року</t>
    </r>
  </si>
  <si>
    <r>
      <t xml:space="preserve">Број обустава испоруке природног гаса извршених у прописаном року </t>
    </r>
    <r>
      <rPr>
        <sz val="10"/>
        <color indexed="18"/>
        <rFont val="Arial Narrow"/>
        <family val="2"/>
      </rPr>
      <t>(8 дана)</t>
    </r>
    <r>
      <rPr>
        <sz val="10"/>
        <color indexed="18"/>
        <rFont val="Arial Narrow"/>
        <family val="2"/>
      </rPr>
      <t xml:space="preserve"> од захтева снабдевача</t>
    </r>
  </si>
  <si>
    <r>
      <t xml:space="preserve">Број случајева у којима је писмена опомена за отклањање недостатака под претњом обуставе испоруке природног гаса достављена снабдевачу/крајњем купцу у прописаном року </t>
    </r>
    <r>
      <rPr>
        <sz val="10"/>
        <color indexed="18"/>
        <rFont val="Arial Narrow"/>
        <family val="2"/>
      </rPr>
      <t>(3 дана)</t>
    </r>
  </si>
  <si>
    <r>
      <t>Број приговора на обуставу испоруке природног гаса о којима је одлучено у прописаном року</t>
    </r>
    <r>
      <rPr>
        <sz val="10"/>
        <color indexed="18"/>
        <rFont val="Arial Narrow"/>
        <family val="2"/>
      </rPr>
      <t xml:space="preserve"> (3 дана)</t>
    </r>
  </si>
  <si>
    <r>
      <t xml:space="preserve">Просечно време </t>
    </r>
    <r>
      <rPr>
        <sz val="10"/>
        <color indexed="18"/>
        <rFont val="Arial Narrow"/>
        <family val="2"/>
      </rPr>
      <t xml:space="preserve">поступања по </t>
    </r>
    <r>
      <rPr>
        <sz val="10"/>
        <color indexed="18"/>
        <rFont val="Arial Narrow"/>
        <family val="2"/>
      </rPr>
      <t>приговору на обуставу испоруке природног гаса</t>
    </r>
  </si>
  <si>
    <r>
      <t>Број случајева у којима је испорука настављена у прописаном року</t>
    </r>
    <r>
      <rPr>
        <sz val="10"/>
        <color indexed="18"/>
        <rFont val="Arial Narrow"/>
        <family val="2"/>
      </rPr>
      <t xml:space="preserve"> (24 часа)</t>
    </r>
    <r>
      <rPr>
        <sz val="10"/>
        <color indexed="18"/>
        <rFont val="Arial Narrow"/>
        <family val="2"/>
      </rPr>
      <t xml:space="preserve"> након престанка разлога за обуставу или ако је приговор на обуставу основан</t>
    </r>
  </si>
  <si>
    <r>
      <t>због осталих разлога</t>
    </r>
    <r>
      <rPr>
        <sz val="10"/>
        <color indexed="18"/>
        <rFont val="Arial Narrow"/>
        <family val="2"/>
      </rPr>
      <t xml:space="preserve"> </t>
    </r>
  </si>
  <si>
    <r>
      <t xml:space="preserve">Број обавештења крајњем купцу о термину када ће бити искључен која су достављена у прописаном року </t>
    </r>
    <r>
      <rPr>
        <sz val="10"/>
        <color indexed="18"/>
        <rFont val="Arial Narrow"/>
        <family val="2"/>
      </rPr>
      <t>(најмање 24 часа)</t>
    </r>
    <r>
      <rPr>
        <sz val="10"/>
        <color indexed="18"/>
        <rFont val="Arial Narrow"/>
        <family val="2"/>
      </rPr>
      <t xml:space="preserve"> пре искључења</t>
    </r>
  </si>
  <si>
    <r>
      <t xml:space="preserve">Број приговора крајњег купаца на искључење о којима је </t>
    </r>
    <r>
      <rPr>
        <sz val="10"/>
        <color indexed="18"/>
        <rFont val="Arial Narrow"/>
        <family val="2"/>
      </rPr>
      <t>поступљ</t>
    </r>
    <r>
      <rPr>
        <sz val="10"/>
        <color indexed="18"/>
        <rFont val="Arial Narrow"/>
        <family val="2"/>
      </rPr>
      <t>ено у прописаном року</t>
    </r>
    <r>
      <rPr>
        <sz val="10"/>
        <color indexed="18"/>
        <rFont val="Arial Narrow"/>
        <family val="2"/>
      </rPr>
      <t xml:space="preserve"> (3 дана)</t>
    </r>
  </si>
  <si>
    <r>
      <t xml:space="preserve">Просечно време </t>
    </r>
    <r>
      <rPr>
        <sz val="10"/>
        <color indexed="18"/>
        <rFont val="Arial Narrow"/>
        <family val="2"/>
      </rPr>
      <t>поступања п</t>
    </r>
    <r>
      <rPr>
        <sz val="10"/>
        <color indexed="18"/>
        <rFont val="Arial Narrow"/>
        <family val="2"/>
      </rPr>
      <t>о приговору на искључење</t>
    </r>
  </si>
  <si>
    <r>
      <t>Број ванредних контрола извршених у прописаном року</t>
    </r>
    <r>
      <rPr>
        <sz val="10"/>
        <color indexed="18"/>
        <rFont val="Arial Narrow"/>
        <family val="2"/>
      </rPr>
      <t xml:space="preserve"> (10 дана)</t>
    </r>
    <r>
      <rPr>
        <sz val="10"/>
        <color indexed="18"/>
        <rFont val="Arial Narrow"/>
        <family val="2"/>
      </rPr>
      <t xml:space="preserve"> по захтеву крајњег </t>
    </r>
    <r>
      <rPr>
        <sz val="10"/>
        <color indexed="18"/>
        <rFont val="Arial Narrow"/>
        <family val="2"/>
      </rPr>
      <t>купца или корисника</t>
    </r>
  </si>
  <si>
    <r>
      <t xml:space="preserve">Број случајева у којима је мерни уређај доведен у исправно стање у прописаном року </t>
    </r>
    <r>
      <rPr>
        <sz val="10"/>
        <color indexed="18"/>
        <rFont val="Arial Narrow"/>
        <family val="2"/>
      </rPr>
      <t>(2 дана)</t>
    </r>
    <r>
      <rPr>
        <sz val="10"/>
        <color indexed="18"/>
        <rFont val="Arial Narrow"/>
        <family val="2"/>
      </rPr>
      <t xml:space="preserve"> од дана регистровања нестанка, сметње или оштећења</t>
    </r>
  </si>
  <si>
    <t>Просечно време потребно за обезбеђење исправног мерења од дана регистровања нестанка, сметње или оштећења (у часовима)</t>
  </si>
  <si>
    <t>Проценат  предмета по којима је одлучено о захтеву крајњег купца или произвођача за прикључење објекта у прописаном року</t>
  </si>
  <si>
    <t>за одлучивање по захтевима крајњег купаца за прикључење објекта за захтеве за које је одлучено у прописаном року</t>
  </si>
  <si>
    <t xml:space="preserve">Комерцијални показатељи квалитета испоруке природног гаса </t>
  </si>
  <si>
    <t>01.јануар.2018.-31.март.2018.године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</si>
</sst>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409]d/mmm/yy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 Narrow"/>
      <family val="2"/>
    </font>
    <font>
      <sz val="8"/>
      <name val="Arial"/>
      <family val="2"/>
    </font>
    <font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Arial Narrow"/>
      <family val="2"/>
    </font>
    <font>
      <b/>
      <sz val="10"/>
      <name val="Arial"/>
      <family val="2"/>
    </font>
    <font>
      <b/>
      <u val="single"/>
      <sz val="12"/>
      <color indexed="18"/>
      <name val="Arial Narrow"/>
      <family val="2"/>
    </font>
    <font>
      <b/>
      <sz val="10"/>
      <color indexed="32"/>
      <name val="Arial Narrow"/>
      <family val="2"/>
    </font>
    <font>
      <sz val="10"/>
      <color indexed="17"/>
      <name val="Arial Narrow"/>
      <family val="2"/>
    </font>
    <font>
      <sz val="12"/>
      <color indexed="1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Narrow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 Narrow"/>
      <family val="2"/>
    </font>
    <font>
      <b/>
      <sz val="10"/>
      <color indexed="56"/>
      <name val="Arial Narrow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sz val="10"/>
      <color rgb="FF000066"/>
      <name val="Arial Narrow"/>
      <family val="2"/>
    </font>
    <font>
      <sz val="10"/>
      <color rgb="FF000066"/>
      <name val="Arial"/>
      <family val="2"/>
    </font>
    <font>
      <b/>
      <sz val="10"/>
      <color rgb="FF000066"/>
      <name val="Arial"/>
      <family val="2"/>
    </font>
    <font>
      <sz val="10"/>
      <color rgb="FFFF0000"/>
      <name val="Arial Narrow"/>
      <family val="2"/>
    </font>
    <font>
      <b/>
      <sz val="10"/>
      <color theme="3" tint="-0.24997000396251678"/>
      <name val="Arial"/>
      <family val="2"/>
    </font>
    <font>
      <b/>
      <sz val="10"/>
      <color rgb="FF000066"/>
      <name val="Arial Narrow"/>
      <family val="2"/>
    </font>
    <font>
      <b/>
      <sz val="10"/>
      <color rgb="FF002060"/>
      <name val="Arial Narrow"/>
      <family val="2"/>
    </font>
    <font>
      <sz val="14"/>
      <color rgb="FF000066"/>
      <name val="Arial"/>
      <family val="2"/>
    </font>
    <font>
      <b/>
      <sz val="12"/>
      <color rgb="FF00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double"/>
    </border>
    <border>
      <left style="thin"/>
      <right style="thin"/>
      <top style="double"/>
      <bottom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72" fontId="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56" applyFont="1" applyAlignment="1">
      <alignment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justify"/>
    </xf>
    <xf numFmtId="0" fontId="0" fillId="0" borderId="0" xfId="0" applyAlignment="1">
      <alignment horizontal="left" vertical="center"/>
    </xf>
    <xf numFmtId="49" fontId="9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173" fontId="4" fillId="0" borderId="0" xfId="0" applyNumberFormat="1" applyFont="1" applyAlignment="1">
      <alignment horizontal="left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3" fontId="4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11" fillId="33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wrapText="1"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right"/>
      <protection/>
    </xf>
    <xf numFmtId="173" fontId="55" fillId="0" borderId="0" xfId="0" applyNumberFormat="1" applyFont="1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49" fontId="55" fillId="0" borderId="0" xfId="0" applyNumberFormat="1" applyFont="1" applyAlignment="1" applyProtection="1">
      <alignment/>
      <protection/>
    </xf>
    <xf numFmtId="1" fontId="55" fillId="0" borderId="10" xfId="0" applyNumberFormat="1" applyFont="1" applyFill="1" applyBorder="1" applyAlignment="1" applyProtection="1">
      <alignment horizontal="right" vertical="center"/>
      <protection/>
    </xf>
    <xf numFmtId="1" fontId="55" fillId="0" borderId="11" xfId="0" applyNumberFormat="1" applyFont="1" applyFill="1" applyBorder="1" applyAlignment="1" applyProtection="1">
      <alignment horizontal="right" vertical="center"/>
      <protection/>
    </xf>
    <xf numFmtId="1" fontId="55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49" fontId="12" fillId="33" borderId="0" xfId="0" applyNumberFormat="1" applyFont="1" applyFill="1" applyAlignment="1">
      <alignment/>
    </xf>
    <xf numFmtId="1" fontId="7" fillId="0" borderId="10" xfId="0" applyNumberFormat="1" applyFont="1" applyFill="1" applyBorder="1" applyAlignment="1" applyProtection="1">
      <alignment horizontal="right" vertical="center"/>
      <protection/>
    </xf>
    <xf numFmtId="1" fontId="7" fillId="0" borderId="11" xfId="0" applyNumberFormat="1" applyFont="1" applyFill="1" applyBorder="1" applyAlignment="1" applyProtection="1">
      <alignment horizontal="right" vertical="center"/>
      <protection/>
    </xf>
    <xf numFmtId="2" fontId="7" fillId="0" borderId="13" xfId="0" applyNumberFormat="1" applyFont="1" applyFill="1" applyBorder="1" applyAlignment="1" applyProtection="1">
      <alignment horizontal="right" vertical="center"/>
      <protection/>
    </xf>
    <xf numFmtId="2" fontId="7" fillId="0" borderId="11" xfId="0" applyNumberFormat="1" applyFont="1" applyFill="1" applyBorder="1" applyAlignment="1" applyProtection="1">
      <alignment horizontal="right" vertical="center"/>
      <protection/>
    </xf>
    <xf numFmtId="1" fontId="7" fillId="0" borderId="14" xfId="0" applyNumberFormat="1" applyFont="1" applyFill="1" applyBorder="1" applyAlignment="1" applyProtection="1">
      <alignment horizontal="right" vertical="center"/>
      <protection/>
    </xf>
    <xf numFmtId="1" fontId="7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Alignment="1">
      <alignment/>
    </xf>
    <xf numFmtId="49" fontId="2" fillId="32" borderId="0" xfId="0" applyNumberFormat="1" applyFont="1" applyFill="1" applyBorder="1" applyAlignment="1" applyProtection="1">
      <alignment/>
      <protection locked="0"/>
    </xf>
    <xf numFmtId="49" fontId="2" fillId="32" borderId="0" xfId="0" applyNumberFormat="1" applyFont="1" applyFill="1" applyBorder="1" applyAlignment="1" applyProtection="1">
      <alignment horizontal="right"/>
      <protection locked="0"/>
    </xf>
    <xf numFmtId="0" fontId="2" fillId="32" borderId="0" xfId="0" applyNumberFormat="1" applyFont="1" applyFill="1" applyBorder="1" applyAlignment="1" applyProtection="1">
      <alignment horizontal="left"/>
      <protection locked="0"/>
    </xf>
    <xf numFmtId="0" fontId="2" fillId="32" borderId="0" xfId="0" applyNumberFormat="1" applyFont="1" applyFill="1" applyBorder="1" applyAlignment="1" applyProtection="1">
      <alignment horizontal="right"/>
      <protection locked="0"/>
    </xf>
    <xf numFmtId="49" fontId="5" fillId="32" borderId="0" xfId="52" applyNumberFormat="1" applyFill="1" applyBorder="1" applyAlignment="1" applyProtection="1">
      <alignment/>
      <protection locked="0"/>
    </xf>
    <xf numFmtId="14" fontId="2" fillId="32" borderId="0" xfId="0" applyNumberFormat="1" applyFont="1" applyFill="1" applyAlignment="1" applyProtection="1">
      <alignment horizontal="right"/>
      <protection locked="0"/>
    </xf>
    <xf numFmtId="0" fontId="2" fillId="32" borderId="0" xfId="0" applyFont="1" applyFill="1" applyAlignment="1" applyProtection="1">
      <alignment horizontal="left" vertical="center"/>
      <protection/>
    </xf>
    <xf numFmtId="49" fontId="2" fillId="32" borderId="0" xfId="0" applyNumberFormat="1" applyFont="1" applyFill="1" applyAlignment="1" applyProtection="1">
      <alignment/>
      <protection/>
    </xf>
    <xf numFmtId="3" fontId="55" fillId="32" borderId="10" xfId="0" applyNumberFormat="1" applyFont="1" applyFill="1" applyBorder="1" applyAlignment="1" applyProtection="1">
      <alignment horizontal="right" vertical="center"/>
      <protection locked="0"/>
    </xf>
    <xf numFmtId="3" fontId="55" fillId="32" borderId="11" xfId="0" applyNumberFormat="1" applyFont="1" applyFill="1" applyBorder="1" applyAlignment="1" applyProtection="1">
      <alignment horizontal="right" vertical="center"/>
      <protection locked="0"/>
    </xf>
    <xf numFmtId="3" fontId="55" fillId="32" borderId="11" xfId="0" applyNumberFormat="1" applyFont="1" applyFill="1" applyBorder="1" applyAlignment="1" applyProtection="1">
      <alignment horizontal="right" vertical="center"/>
      <protection locked="0"/>
    </xf>
    <xf numFmtId="3" fontId="55" fillId="32" borderId="16" xfId="0" applyNumberFormat="1" applyFont="1" applyFill="1" applyBorder="1" applyAlignment="1" applyProtection="1">
      <alignment horizontal="right" vertical="center"/>
      <protection locked="0"/>
    </xf>
    <xf numFmtId="3" fontId="55" fillId="32" borderId="15" xfId="0" applyNumberFormat="1" applyFont="1" applyFill="1" applyBorder="1" applyAlignment="1" applyProtection="1">
      <alignment horizontal="right" vertical="center"/>
      <protection locked="0"/>
    </xf>
    <xf numFmtId="3" fontId="55" fillId="32" borderId="13" xfId="0" applyNumberFormat="1" applyFont="1" applyFill="1" applyBorder="1" applyAlignment="1" applyProtection="1">
      <alignment horizontal="right" vertical="center"/>
      <protection locked="0"/>
    </xf>
    <xf numFmtId="3" fontId="55" fillId="32" borderId="14" xfId="0" applyNumberFormat="1" applyFont="1" applyFill="1" applyBorder="1" applyAlignment="1" applyProtection="1">
      <alignment horizontal="right" vertical="center"/>
      <protection locked="0"/>
    </xf>
    <xf numFmtId="3" fontId="7" fillId="32" borderId="10" xfId="0" applyNumberFormat="1" applyFont="1" applyFill="1" applyBorder="1" applyAlignment="1" applyProtection="1">
      <alignment horizontal="right" vertical="center"/>
      <protection locked="0"/>
    </xf>
    <xf numFmtId="3" fontId="7" fillId="32" borderId="14" xfId="0" applyNumberFormat="1" applyFont="1" applyFill="1" applyBorder="1" applyAlignment="1" applyProtection="1">
      <alignment horizontal="right" vertical="center"/>
      <protection locked="0"/>
    </xf>
    <xf numFmtId="3" fontId="7" fillId="32" borderId="11" xfId="0" applyNumberFormat="1" applyFont="1" applyFill="1" applyBorder="1" applyAlignment="1" applyProtection="1">
      <alignment horizontal="right" vertical="center"/>
      <protection locked="0"/>
    </xf>
    <xf numFmtId="3" fontId="7" fillId="32" borderId="13" xfId="0" applyNumberFormat="1" applyFont="1" applyFill="1" applyBorder="1" applyAlignment="1" applyProtection="1">
      <alignment horizontal="right" vertical="center"/>
      <protection locked="0"/>
    </xf>
    <xf numFmtId="3" fontId="7" fillId="32" borderId="15" xfId="0" applyNumberFormat="1" applyFont="1" applyFill="1" applyBorder="1" applyAlignment="1" applyProtection="1">
      <alignment horizontal="right" vertical="center"/>
      <protection locked="0"/>
    </xf>
    <xf numFmtId="3" fontId="4" fillId="32" borderId="10" xfId="0" applyNumberFormat="1" applyFont="1" applyFill="1" applyBorder="1" applyAlignment="1" applyProtection="1">
      <alignment horizontal="right" vertical="center"/>
      <protection locked="0"/>
    </xf>
    <xf numFmtId="3" fontId="4" fillId="32" borderId="14" xfId="0" applyNumberFormat="1" applyFont="1" applyFill="1" applyBorder="1" applyAlignment="1" applyProtection="1">
      <alignment horizontal="right" vertical="center"/>
      <protection locked="0"/>
    </xf>
    <xf numFmtId="3" fontId="4" fillId="32" borderId="11" xfId="0" applyNumberFormat="1" applyFont="1" applyFill="1" applyBorder="1" applyAlignment="1" applyProtection="1">
      <alignment horizontal="right" vertical="center"/>
      <protection locked="0"/>
    </xf>
    <xf numFmtId="3" fontId="4" fillId="32" borderId="15" xfId="0" applyNumberFormat="1" applyFont="1" applyFill="1" applyBorder="1" applyAlignment="1" applyProtection="1">
      <alignment horizontal="right" vertical="center"/>
      <protection locked="0"/>
    </xf>
    <xf numFmtId="3" fontId="4" fillId="32" borderId="13" xfId="0" applyNumberFormat="1" applyFont="1" applyFill="1" applyBorder="1" applyAlignment="1" applyProtection="1">
      <alignment horizontal="right" vertical="center"/>
      <protection locked="0"/>
    </xf>
    <xf numFmtId="3" fontId="4" fillId="32" borderId="17" xfId="0" applyNumberFormat="1" applyFont="1" applyFill="1" applyBorder="1" applyAlignment="1" applyProtection="1">
      <alignment horizontal="right" vertical="center"/>
      <protection locked="0"/>
    </xf>
    <xf numFmtId="3" fontId="4" fillId="32" borderId="14" xfId="0" applyNumberFormat="1" applyFont="1" applyFill="1" applyBorder="1" applyAlignment="1" applyProtection="1">
      <alignment/>
      <protection locked="0"/>
    </xf>
    <xf numFmtId="3" fontId="4" fillId="32" borderId="15" xfId="0" applyNumberFormat="1" applyFont="1" applyFill="1" applyBorder="1" applyAlignment="1" applyProtection="1">
      <alignment/>
      <protection locked="0"/>
    </xf>
    <xf numFmtId="0" fontId="58" fillId="34" borderId="11" xfId="0" applyFont="1" applyFill="1" applyBorder="1" applyAlignment="1" applyProtection="1">
      <alignment horizontal="left" vertical="center" wrapText="1"/>
      <protection/>
    </xf>
    <xf numFmtId="0" fontId="58" fillId="34" borderId="16" xfId="0" applyFont="1" applyFill="1" applyBorder="1" applyAlignment="1" applyProtection="1">
      <alignment horizontal="left" vertical="center" wrapText="1"/>
      <protection/>
    </xf>
    <xf numFmtId="0" fontId="58" fillId="34" borderId="15" xfId="0" applyFont="1" applyFill="1" applyBorder="1" applyAlignment="1" applyProtection="1">
      <alignment horizontal="left" vertical="center" wrapText="1"/>
      <protection/>
    </xf>
    <xf numFmtId="2" fontId="58" fillId="0" borderId="11" xfId="0" applyNumberFormat="1" applyFont="1" applyFill="1" applyBorder="1" applyAlignment="1" applyProtection="1">
      <alignment horizontal="center" vertical="center"/>
      <protection/>
    </xf>
    <xf numFmtId="2" fontId="58" fillId="0" borderId="16" xfId="0" applyNumberFormat="1" applyFont="1" applyFill="1" applyBorder="1" applyAlignment="1" applyProtection="1">
      <alignment horizontal="center" vertical="center"/>
      <protection/>
    </xf>
    <xf numFmtId="2" fontId="58" fillId="0" borderId="15" xfId="0" applyNumberFormat="1" applyFont="1" applyFill="1" applyBorder="1" applyAlignment="1" applyProtection="1">
      <alignment horizontal="center" vertical="center"/>
      <protection/>
    </xf>
    <xf numFmtId="2" fontId="58" fillId="0" borderId="13" xfId="0" applyNumberFormat="1" applyFont="1" applyFill="1" applyBorder="1" applyAlignment="1" applyProtection="1">
      <alignment horizontal="right" vertical="center"/>
      <protection/>
    </xf>
    <xf numFmtId="2" fontId="58" fillId="0" borderId="11" xfId="0" applyNumberFormat="1" applyFont="1" applyFill="1" applyBorder="1" applyAlignment="1" applyProtection="1">
      <alignment horizontal="right" vertical="center"/>
      <protection/>
    </xf>
    <xf numFmtId="1" fontId="58" fillId="0" borderId="14" xfId="0" applyNumberFormat="1" applyFont="1" applyFill="1" applyBorder="1" applyAlignment="1" applyProtection="1">
      <alignment horizontal="right" vertical="center"/>
      <protection/>
    </xf>
    <xf numFmtId="1" fontId="58" fillId="0" borderId="11" xfId="0" applyNumberFormat="1" applyFont="1" applyFill="1" applyBorder="1" applyAlignment="1" applyProtection="1">
      <alignment horizontal="right" vertical="center"/>
      <protection/>
    </xf>
    <xf numFmtId="0" fontId="58" fillId="34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34" borderId="14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34" borderId="10" xfId="0" applyFont="1" applyFill="1" applyBorder="1" applyAlignment="1" applyProtection="1">
      <alignment horizontal="left" vertical="center" wrapText="1"/>
      <protection/>
    </xf>
    <xf numFmtId="1" fontId="58" fillId="0" borderId="14" xfId="0" applyNumberFormat="1" applyFont="1" applyFill="1" applyBorder="1" applyAlignment="1" applyProtection="1">
      <alignment horizontal="center" vertical="center"/>
      <protection/>
    </xf>
    <xf numFmtId="1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34" borderId="18" xfId="0" applyFont="1" applyFill="1" applyBorder="1" applyAlignment="1" applyProtection="1">
      <alignment vertical="center" wrapText="1"/>
      <protection/>
    </xf>
    <xf numFmtId="1" fontId="58" fillId="0" borderId="15" xfId="0" applyNumberFormat="1" applyFont="1" applyFill="1" applyBorder="1" applyAlignment="1" applyProtection="1">
      <alignment horizontal="center" vertical="center"/>
      <protection/>
    </xf>
    <xf numFmtId="0" fontId="59" fillId="34" borderId="19" xfId="0" applyFont="1" applyFill="1" applyBorder="1" applyAlignment="1" applyProtection="1">
      <alignment vertical="center" wrapText="1"/>
      <protection/>
    </xf>
    <xf numFmtId="0" fontId="58" fillId="34" borderId="13" xfId="0" applyFont="1" applyFill="1" applyBorder="1" applyAlignment="1" applyProtection="1">
      <alignment horizontal="left" vertical="center" wrapText="1"/>
      <protection/>
    </xf>
    <xf numFmtId="0" fontId="58" fillId="34" borderId="13" xfId="0" applyFont="1" applyFill="1" applyBorder="1" applyAlignment="1" applyProtection="1">
      <alignment horizontal="center" vertical="center" wrapText="1"/>
      <protection/>
    </xf>
    <xf numFmtId="0" fontId="58" fillId="34" borderId="15" xfId="0" applyFont="1" applyFill="1" applyBorder="1" applyAlignment="1" applyProtection="1">
      <alignment horizontal="center" vertical="center" wrapText="1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0" fontId="58" fillId="34" borderId="11" xfId="0" applyFont="1" applyFill="1" applyBorder="1" applyAlignment="1" applyProtection="1">
      <alignment horizontal="left" vertical="center"/>
      <protection/>
    </xf>
    <xf numFmtId="0" fontId="58" fillId="34" borderId="11" xfId="0" applyFont="1" applyFill="1" applyBorder="1" applyAlignment="1" applyProtection="1">
      <alignment horizontal="center" vertical="center"/>
      <protection/>
    </xf>
    <xf numFmtId="0" fontId="58" fillId="34" borderId="15" xfId="0" applyFont="1" applyFill="1" applyBorder="1" applyAlignment="1" applyProtection="1">
      <alignment horizontal="right" vertical="center" wrapText="1"/>
      <protection/>
    </xf>
    <xf numFmtId="0" fontId="58" fillId="34" borderId="20" xfId="0" applyFont="1" applyFill="1" applyBorder="1" applyAlignment="1" applyProtection="1">
      <alignment vertical="center" wrapText="1"/>
      <protection/>
    </xf>
    <xf numFmtId="0" fontId="58" fillId="34" borderId="14" xfId="0" applyFont="1" applyFill="1" applyBorder="1" applyAlignment="1" applyProtection="1">
      <alignment horizontal="center" vertical="center"/>
      <protection/>
    </xf>
    <xf numFmtId="0" fontId="58" fillId="34" borderId="21" xfId="0" applyFont="1" applyFill="1" applyBorder="1" applyAlignment="1" applyProtection="1">
      <alignment vertical="center" wrapText="1"/>
      <protection/>
    </xf>
    <xf numFmtId="0" fontId="58" fillId="34" borderId="14" xfId="0" applyFont="1" applyFill="1" applyBorder="1" applyAlignment="1" applyProtection="1">
      <alignment/>
      <protection/>
    </xf>
    <xf numFmtId="0" fontId="60" fillId="35" borderId="22" xfId="0" applyFont="1" applyFill="1" applyBorder="1" applyAlignment="1">
      <alignment horizontal="right" vertical="center"/>
    </xf>
    <xf numFmtId="0" fontId="59" fillId="35" borderId="22" xfId="0" applyFont="1" applyFill="1" applyBorder="1" applyAlignment="1">
      <alignment/>
    </xf>
    <xf numFmtId="0" fontId="60" fillId="0" borderId="11" xfId="0" applyFont="1" applyBorder="1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10" fontId="59" fillId="0" borderId="11" xfId="0" applyNumberFormat="1" applyFont="1" applyFill="1" applyBorder="1" applyAlignment="1">
      <alignment/>
    </xf>
    <xf numFmtId="0" fontId="60" fillId="0" borderId="16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10" fontId="59" fillId="0" borderId="16" xfId="0" applyNumberFormat="1" applyFont="1" applyFill="1" applyBorder="1" applyAlignment="1">
      <alignment/>
    </xf>
    <xf numFmtId="0" fontId="60" fillId="0" borderId="18" xfId="0" applyFont="1" applyBorder="1" applyAlignment="1">
      <alignment horizontal="right" vertical="center"/>
    </xf>
    <xf numFmtId="0" fontId="59" fillId="0" borderId="18" xfId="0" applyFont="1" applyBorder="1" applyAlignment="1">
      <alignment horizontal="center" vertical="center" wrapText="1"/>
    </xf>
    <xf numFmtId="10" fontId="59" fillId="0" borderId="18" xfId="0" applyNumberFormat="1" applyFont="1" applyFill="1" applyBorder="1" applyAlignment="1">
      <alignment/>
    </xf>
    <xf numFmtId="0" fontId="60" fillId="0" borderId="15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10" fontId="59" fillId="0" borderId="15" xfId="0" applyNumberFormat="1" applyFont="1" applyFill="1" applyBorder="1" applyAlignment="1">
      <alignment/>
    </xf>
    <xf numFmtId="0" fontId="60" fillId="35" borderId="23" xfId="0" applyFont="1" applyFill="1" applyBorder="1" applyAlignment="1">
      <alignment horizontal="right" vertical="center"/>
    </xf>
    <xf numFmtId="0" fontId="59" fillId="35" borderId="23" xfId="0" applyFont="1" applyFill="1" applyBorder="1" applyAlignment="1">
      <alignment/>
    </xf>
    <xf numFmtId="10" fontId="59" fillId="35" borderId="23" xfId="0" applyNumberFormat="1" applyFont="1" applyFill="1" applyBorder="1" applyAlignment="1">
      <alignment/>
    </xf>
    <xf numFmtId="0" fontId="60" fillId="0" borderId="14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 wrapText="1"/>
    </xf>
    <xf numFmtId="10" fontId="59" fillId="0" borderId="14" xfId="0" applyNumberFormat="1" applyFont="1" applyFill="1" applyBorder="1" applyAlignment="1">
      <alignment/>
    </xf>
    <xf numFmtId="0" fontId="60" fillId="0" borderId="24" xfId="0" applyFont="1" applyBorder="1" applyAlignment="1">
      <alignment horizontal="right" vertical="center"/>
    </xf>
    <xf numFmtId="0" fontId="59" fillId="0" borderId="13" xfId="0" applyFont="1" applyBorder="1" applyAlignment="1">
      <alignment horizontal="center" vertical="center"/>
    </xf>
    <xf numFmtId="10" fontId="59" fillId="0" borderId="13" xfId="0" applyNumberFormat="1" applyFont="1" applyFill="1" applyBorder="1" applyAlignment="1">
      <alignment/>
    </xf>
    <xf numFmtId="0" fontId="60" fillId="0" borderId="15" xfId="0" applyFont="1" applyFill="1" applyBorder="1" applyAlignment="1">
      <alignment horizontal="right" vertical="center"/>
    </xf>
    <xf numFmtId="0" fontId="60" fillId="0" borderId="18" xfId="0" applyFont="1" applyFill="1" applyBorder="1" applyAlignment="1">
      <alignment horizontal="right" vertical="center"/>
    </xf>
    <xf numFmtId="0" fontId="60" fillId="0" borderId="16" xfId="0" applyFont="1" applyBorder="1" applyAlignment="1">
      <alignment horizontal="right" vertical="justify"/>
    </xf>
    <xf numFmtId="0" fontId="60" fillId="0" borderId="23" xfId="0" applyFont="1" applyFill="1" applyBorder="1" applyAlignment="1">
      <alignment horizontal="right" vertical="justify"/>
    </xf>
    <xf numFmtId="0" fontId="59" fillId="0" borderId="23" xfId="0" applyFont="1" applyBorder="1" applyAlignment="1">
      <alignment horizontal="center" vertical="center" wrapText="1"/>
    </xf>
    <xf numFmtId="10" fontId="59" fillId="0" borderId="23" xfId="0" applyNumberFormat="1" applyFont="1" applyFill="1" applyBorder="1" applyAlignment="1">
      <alignment/>
    </xf>
    <xf numFmtId="0" fontId="60" fillId="0" borderId="17" xfId="0" applyFont="1" applyBorder="1" applyAlignment="1">
      <alignment horizontal="right" vertical="center"/>
    </xf>
    <xf numFmtId="0" fontId="60" fillId="0" borderId="14" xfId="0" applyFont="1" applyFill="1" applyBorder="1" applyAlignment="1">
      <alignment horizontal="right" vertical="justify"/>
    </xf>
    <xf numFmtId="0" fontId="59" fillId="0" borderId="14" xfId="0" applyFont="1" applyFill="1" applyBorder="1" applyAlignment="1">
      <alignment horizontal="center" vertical="center" wrapText="1"/>
    </xf>
    <xf numFmtId="3" fontId="59" fillId="0" borderId="14" xfId="0" applyNumberFormat="1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right" vertical="justify"/>
    </xf>
    <xf numFmtId="0" fontId="59" fillId="0" borderId="16" xfId="0" applyFont="1" applyFill="1" applyBorder="1" applyAlignment="1">
      <alignment horizontal="center" vertical="center" wrapText="1"/>
    </xf>
    <xf numFmtId="3" fontId="59" fillId="0" borderId="16" xfId="0" applyNumberFormat="1" applyFont="1" applyFill="1" applyBorder="1" applyAlignment="1">
      <alignment horizontal="right" vertical="center"/>
    </xf>
    <xf numFmtId="0" fontId="60" fillId="0" borderId="16" xfId="0" applyFont="1" applyFill="1" applyBorder="1" applyAlignment="1">
      <alignment horizontal="right" vertical="justify"/>
    </xf>
    <xf numFmtId="0" fontId="59" fillId="0" borderId="11" xfId="0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horizontal="right" vertical="center"/>
    </xf>
    <xf numFmtId="0" fontId="60" fillId="0" borderId="14" xfId="0" applyFont="1" applyFill="1" applyBorder="1" applyAlignment="1">
      <alignment horizontal="right" vertical="center"/>
    </xf>
    <xf numFmtId="3" fontId="59" fillId="0" borderId="14" xfId="0" applyNumberFormat="1" applyFont="1" applyFill="1" applyBorder="1" applyAlignment="1">
      <alignment horizontal="right"/>
    </xf>
    <xf numFmtId="0" fontId="59" fillId="0" borderId="11" xfId="0" applyFont="1" applyFill="1" applyBorder="1" applyAlignment="1">
      <alignment horizontal="center" vertical="center"/>
    </xf>
    <xf numFmtId="3" fontId="59" fillId="0" borderId="11" xfId="0" applyNumberFormat="1" applyFont="1" applyFill="1" applyBorder="1" applyAlignment="1">
      <alignment horizontal="right" vertical="justify"/>
    </xf>
    <xf numFmtId="3" fontId="59" fillId="0" borderId="16" xfId="0" applyNumberFormat="1" applyFont="1" applyFill="1" applyBorder="1" applyAlignment="1">
      <alignment horizontal="right" vertical="justify"/>
    </xf>
    <xf numFmtId="0" fontId="60" fillId="0" borderId="11" xfId="0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horizontal="center" vertical="center" wrapText="1"/>
    </xf>
    <xf numFmtId="3" fontId="59" fillId="0" borderId="18" xfId="0" applyNumberFormat="1" applyFont="1" applyFill="1" applyBorder="1" applyAlignment="1">
      <alignment horizontal="right" vertical="justify"/>
    </xf>
    <xf numFmtId="0" fontId="60" fillId="0" borderId="23" xfId="0" applyFont="1" applyFill="1" applyBorder="1" applyAlignment="1">
      <alignment horizontal="right" vertical="center"/>
    </xf>
    <xf numFmtId="0" fontId="60" fillId="0" borderId="18" xfId="0" applyFont="1" applyFill="1" applyBorder="1" applyAlignment="1">
      <alignment horizontal="right" vertical="justify"/>
    </xf>
    <xf numFmtId="0" fontId="59" fillId="0" borderId="23" xfId="0" applyFont="1" applyFill="1" applyBorder="1" applyAlignment="1">
      <alignment horizontal="center" vertical="center" wrapText="1"/>
    </xf>
    <xf numFmtId="3" fontId="59" fillId="0" borderId="23" xfId="0" applyNumberFormat="1" applyFont="1" applyFill="1" applyBorder="1" applyAlignment="1">
      <alignment horizontal="right"/>
    </xf>
    <xf numFmtId="0" fontId="60" fillId="0" borderId="13" xfId="0" applyFont="1" applyFill="1" applyBorder="1" applyAlignment="1">
      <alignment horizontal="right" vertical="justify"/>
    </xf>
    <xf numFmtId="0" fontId="59" fillId="0" borderId="13" xfId="0" applyFont="1" applyFill="1" applyBorder="1" applyAlignment="1">
      <alignment horizontal="center" vertical="center" wrapText="1"/>
    </xf>
    <xf numFmtId="3" fontId="59" fillId="0" borderId="13" xfId="0" applyNumberFormat="1" applyFont="1" applyFill="1" applyBorder="1" applyAlignment="1">
      <alignment horizontal="right"/>
    </xf>
    <xf numFmtId="3" fontId="59" fillId="0" borderId="11" xfId="0" applyNumberFormat="1" applyFont="1" applyFill="1" applyBorder="1" applyAlignment="1">
      <alignment horizontal="right"/>
    </xf>
    <xf numFmtId="0" fontId="60" fillId="0" borderId="15" xfId="0" applyFont="1" applyFill="1" applyBorder="1" applyAlignment="1">
      <alignment horizontal="right" vertical="justify"/>
    </xf>
    <xf numFmtId="0" fontId="59" fillId="0" borderId="15" xfId="0" applyFont="1" applyFill="1" applyBorder="1" applyAlignment="1">
      <alignment horizontal="center" vertical="center" wrapText="1"/>
    </xf>
    <xf numFmtId="3" fontId="59" fillId="0" borderId="15" xfId="0" applyNumberFormat="1" applyFont="1" applyFill="1" applyBorder="1" applyAlignment="1">
      <alignment horizontal="right"/>
    </xf>
    <xf numFmtId="10" fontId="59" fillId="0" borderId="23" xfId="0" applyNumberFormat="1" applyFont="1" applyFill="1" applyBorder="1" applyAlignment="1">
      <alignment horizontal="right" vertical="center"/>
    </xf>
    <xf numFmtId="0" fontId="60" fillId="0" borderId="17" xfId="0" applyFont="1" applyFill="1" applyBorder="1" applyAlignment="1">
      <alignment horizontal="right" vertical="justify"/>
    </xf>
    <xf numFmtId="0" fontId="59" fillId="0" borderId="17" xfId="0" applyFont="1" applyBorder="1" applyAlignment="1">
      <alignment horizontal="center" vertical="center" wrapText="1"/>
    </xf>
    <xf numFmtId="10" fontId="59" fillId="0" borderId="17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56" applyFont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left" vertical="center" wrapText="1"/>
      <protection/>
    </xf>
    <xf numFmtId="0" fontId="58" fillId="0" borderId="11" xfId="56" applyFont="1" applyBorder="1" applyAlignment="1">
      <alignment horizontal="center" vertical="center" wrapText="1"/>
      <protection/>
    </xf>
    <xf numFmtId="0" fontId="58" fillId="34" borderId="11" xfId="56" applyFont="1" applyFill="1" applyBorder="1" applyAlignment="1">
      <alignment horizontal="center" vertical="center" wrapText="1"/>
      <protection/>
    </xf>
    <xf numFmtId="0" fontId="58" fillId="0" borderId="11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5" xfId="56" applyFont="1" applyBorder="1" applyAlignment="1">
      <alignment horizontal="left" vertical="center" wrapText="1"/>
      <protection/>
    </xf>
    <xf numFmtId="0" fontId="58" fillId="0" borderId="0" xfId="56" applyFont="1" applyAlignment="1">
      <alignment vertical="center" wrapText="1"/>
      <protection/>
    </xf>
    <xf numFmtId="0" fontId="58" fillId="0" borderId="13" xfId="56" applyFont="1" applyBorder="1" applyAlignment="1">
      <alignment horizontal="center" vertical="center" wrapText="1"/>
      <protection/>
    </xf>
    <xf numFmtId="0" fontId="58" fillId="0" borderId="25" xfId="56" applyFont="1" applyBorder="1" applyAlignment="1">
      <alignment horizontal="center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1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 wrapText="1"/>
      <protection/>
    </xf>
    <xf numFmtId="0" fontId="61" fillId="0" borderId="13" xfId="0" applyFont="1" applyBorder="1" applyAlignment="1" applyProtection="1">
      <alignment horizontal="center"/>
      <protection/>
    </xf>
    <xf numFmtId="0" fontId="55" fillId="0" borderId="25" xfId="0" applyFont="1" applyBorder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 applyProtection="1">
      <alignment horizontal="center" vertical="center" wrapText="1"/>
      <protection/>
    </xf>
    <xf numFmtId="0" fontId="58" fillId="34" borderId="15" xfId="0" applyFont="1" applyFill="1" applyBorder="1" applyAlignment="1" applyProtection="1">
      <alignment horizontal="center" vertical="center" wrapText="1"/>
      <protection/>
    </xf>
    <xf numFmtId="0" fontId="58" fillId="34" borderId="21" xfId="0" applyFont="1" applyFill="1" applyBorder="1" applyAlignment="1" applyProtection="1">
      <alignment horizontal="left" vertical="center" wrapText="1"/>
      <protection/>
    </xf>
    <xf numFmtId="0" fontId="58" fillId="34" borderId="19" xfId="0" applyFont="1" applyFill="1" applyBorder="1" applyAlignment="1" applyProtection="1">
      <alignment horizontal="left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62" fillId="0" borderId="25" xfId="0" applyFont="1" applyBorder="1" applyAlignment="1" applyProtection="1">
      <alignment horizontal="center" vertical="center" wrapText="1"/>
      <protection/>
    </xf>
    <xf numFmtId="0" fontId="58" fillId="34" borderId="10" xfId="0" applyFont="1" applyFill="1" applyBorder="1" applyAlignment="1" applyProtection="1">
      <alignment horizontal="left" vertical="center" wrapText="1"/>
      <protection/>
    </xf>
    <xf numFmtId="0" fontId="59" fillId="34" borderId="10" xfId="0" applyFont="1" applyFill="1" applyBorder="1" applyAlignment="1" applyProtection="1">
      <alignment vertical="center"/>
      <protection/>
    </xf>
    <xf numFmtId="0" fontId="58" fillId="34" borderId="11" xfId="0" applyFont="1" applyFill="1" applyBorder="1" applyAlignment="1" applyProtection="1">
      <alignment horizontal="left" vertical="center" wrapText="1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35" borderId="26" xfId="0" applyFont="1" applyFill="1" applyBorder="1" applyAlignment="1" applyProtection="1">
      <alignment horizontal="left" vertical="center" wrapText="1"/>
      <protection/>
    </xf>
    <xf numFmtId="0" fontId="54" fillId="35" borderId="18" xfId="0" applyFont="1" applyFill="1" applyBorder="1" applyAlignment="1" applyProtection="1">
      <alignment horizontal="left" vertical="center" wrapText="1"/>
      <protection/>
    </xf>
    <xf numFmtId="0" fontId="54" fillId="35" borderId="17" xfId="0" applyFont="1" applyFill="1" applyBorder="1" applyAlignment="1" applyProtection="1">
      <alignment horizontal="left" vertical="center" wrapText="1"/>
      <protection/>
    </xf>
    <xf numFmtId="1" fontId="58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" fontId="58" fillId="34" borderId="18" xfId="0" applyNumberFormat="1" applyFont="1" applyFill="1" applyBorder="1" applyAlignment="1" applyProtection="1">
      <alignment horizontal="center" vertical="center" textRotation="90" wrapText="1"/>
      <protection/>
    </xf>
    <xf numFmtId="1" fontId="58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58" fillId="34" borderId="20" xfId="0" applyFont="1" applyFill="1" applyBorder="1" applyAlignment="1" applyProtection="1">
      <alignment horizontal="left" vertical="center" wrapText="1"/>
      <protection/>
    </xf>
    <xf numFmtId="0" fontId="58" fillId="34" borderId="27" xfId="0" applyFont="1" applyFill="1" applyBorder="1" applyAlignment="1" applyProtection="1">
      <alignment horizontal="left" vertical="center" wrapText="1"/>
      <protection/>
    </xf>
    <xf numFmtId="0" fontId="54" fillId="35" borderId="24" xfId="0" applyFont="1" applyFill="1" applyBorder="1" applyAlignment="1" applyProtection="1">
      <alignment horizontal="left" vertical="center" wrapText="1"/>
      <protection/>
    </xf>
    <xf numFmtId="0" fontId="54" fillId="35" borderId="14" xfId="0" applyFont="1" applyFill="1" applyBorder="1" applyAlignment="1" applyProtection="1">
      <alignment horizontal="left" vertical="center" wrapText="1"/>
      <protection/>
    </xf>
    <xf numFmtId="0" fontId="58" fillId="34" borderId="28" xfId="0" applyFont="1" applyFill="1" applyBorder="1" applyAlignment="1" applyProtection="1">
      <alignment horizontal="left" vertical="center" wrapText="1"/>
      <protection/>
    </xf>
    <xf numFmtId="0" fontId="58" fillId="34" borderId="29" xfId="0" applyFont="1" applyFill="1" applyBorder="1" applyAlignment="1" applyProtection="1">
      <alignment horizontal="left" vertical="center" wrapText="1"/>
      <protection/>
    </xf>
    <xf numFmtId="0" fontId="54" fillId="35" borderId="16" xfId="0" applyFont="1" applyFill="1" applyBorder="1" applyAlignment="1" applyProtection="1">
      <alignment horizontal="left" vertical="center" wrapText="1"/>
      <protection/>
    </xf>
    <xf numFmtId="0" fontId="63" fillId="35" borderId="24" xfId="0" applyFont="1" applyFill="1" applyBorder="1" applyAlignment="1" applyProtection="1">
      <alignment horizontal="left" vertical="center" wrapText="1"/>
      <protection/>
    </xf>
    <xf numFmtId="0" fontId="63" fillId="35" borderId="18" xfId="0" applyFont="1" applyFill="1" applyBorder="1" applyAlignment="1" applyProtection="1">
      <alignment horizontal="left" vertical="center" wrapText="1"/>
      <protection/>
    </xf>
    <xf numFmtId="0" fontId="63" fillId="35" borderId="17" xfId="0" applyFont="1" applyFill="1" applyBorder="1" applyAlignment="1" applyProtection="1">
      <alignment horizontal="left" vertical="center" wrapText="1"/>
      <protection/>
    </xf>
    <xf numFmtId="0" fontId="58" fillId="34" borderId="30" xfId="0" applyFont="1" applyFill="1" applyBorder="1" applyAlignment="1" applyProtection="1">
      <alignment horizontal="left" vertical="center" wrapText="1"/>
      <protection/>
    </xf>
    <xf numFmtId="0" fontId="58" fillId="34" borderId="31" xfId="0" applyFont="1" applyFill="1" applyBorder="1" applyAlignment="1" applyProtection="1">
      <alignment horizontal="left" vertical="center" wrapText="1"/>
      <protection/>
    </xf>
    <xf numFmtId="0" fontId="58" fillId="34" borderId="21" xfId="0" applyFont="1" applyFill="1" applyBorder="1" applyAlignment="1" applyProtection="1">
      <alignment horizontal="left" vertical="center" wrapText="1"/>
      <protection/>
    </xf>
    <xf numFmtId="0" fontId="58" fillId="34" borderId="19" xfId="0" applyFont="1" applyFill="1" applyBorder="1" applyAlignment="1" applyProtection="1">
      <alignment horizontal="left" vertical="center" wrapText="1"/>
      <protection/>
    </xf>
    <xf numFmtId="0" fontId="58" fillId="34" borderId="13" xfId="0" applyFont="1" applyFill="1" applyBorder="1" applyAlignment="1" applyProtection="1">
      <alignment horizontal="left" vertical="center" wrapText="1"/>
      <protection/>
    </xf>
    <xf numFmtId="0" fontId="59" fillId="34" borderId="13" xfId="0" applyFont="1" applyFill="1" applyBorder="1" applyAlignment="1" applyProtection="1">
      <alignment vertical="center"/>
      <protection/>
    </xf>
    <xf numFmtId="0" fontId="58" fillId="34" borderId="32" xfId="0" applyFont="1" applyFill="1" applyBorder="1" applyAlignment="1" applyProtection="1">
      <alignment horizontal="left" vertical="center" wrapText="1"/>
      <protection/>
    </xf>
    <xf numFmtId="0" fontId="58" fillId="34" borderId="33" xfId="0" applyFont="1" applyFill="1" applyBorder="1" applyAlignment="1" applyProtection="1">
      <alignment horizontal="left" vertical="center" wrapText="1"/>
      <protection/>
    </xf>
    <xf numFmtId="0" fontId="63" fillId="35" borderId="26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58" fillId="34" borderId="34" xfId="0" applyFont="1" applyFill="1" applyBorder="1" applyAlignment="1" applyProtection="1">
      <alignment horizontal="left" vertical="center" wrapText="1"/>
      <protection/>
    </xf>
    <xf numFmtId="0" fontId="64" fillId="34" borderId="13" xfId="0" applyFont="1" applyFill="1" applyBorder="1" applyAlignment="1" applyProtection="1">
      <alignment horizontal="center" vertical="center" wrapText="1"/>
      <protection/>
    </xf>
    <xf numFmtId="0" fontId="64" fillId="34" borderId="25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8" fillId="34" borderId="15" xfId="0" applyFont="1" applyFill="1" applyBorder="1" applyAlignment="1">
      <alignment horizontal="left" vertical="center" wrapText="1"/>
    </xf>
    <xf numFmtId="0" fontId="59" fillId="34" borderId="15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9" fillId="34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9" fillId="34" borderId="11" xfId="0" applyFont="1" applyFill="1" applyBorder="1" applyAlignment="1">
      <alignment horizontal="left"/>
    </xf>
    <xf numFmtId="0" fontId="58" fillId="34" borderId="10" xfId="0" applyFont="1" applyFill="1" applyBorder="1" applyAlignment="1">
      <alignment horizontal="center" vertical="center" textRotation="90" wrapText="1"/>
    </xf>
    <xf numFmtId="0" fontId="58" fillId="34" borderId="14" xfId="0" applyFont="1" applyFill="1" applyBorder="1" applyAlignment="1">
      <alignment horizontal="center" vertical="center" textRotation="90" wrapText="1"/>
    </xf>
    <xf numFmtId="0" fontId="58" fillId="34" borderId="11" xfId="0" applyFont="1" applyFill="1" applyBorder="1" applyAlignment="1">
      <alignment horizontal="center" vertical="center" textRotation="90" wrapText="1"/>
    </xf>
    <xf numFmtId="0" fontId="58" fillId="34" borderId="17" xfId="0" applyFont="1" applyFill="1" applyBorder="1" applyAlignment="1">
      <alignment horizontal="left" vertical="center" wrapText="1"/>
    </xf>
    <xf numFmtId="0" fontId="59" fillId="34" borderId="17" xfId="0" applyFont="1" applyFill="1" applyBorder="1" applyAlignment="1">
      <alignment horizontal="left"/>
    </xf>
    <xf numFmtId="0" fontId="59" fillId="34" borderId="15" xfId="0" applyFont="1" applyFill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58" fillId="34" borderId="20" xfId="0" applyFont="1" applyFill="1" applyBorder="1" applyAlignment="1">
      <alignment horizontal="left" vertical="center" wrapText="1"/>
    </xf>
    <xf numFmtId="0" fontId="58" fillId="34" borderId="27" xfId="0" applyFont="1" applyFill="1" applyBorder="1" applyAlignment="1">
      <alignment horizontal="left" vertical="center" wrapText="1"/>
    </xf>
    <xf numFmtId="0" fontId="58" fillId="34" borderId="14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vertical="center" wrapText="1"/>
    </xf>
    <xf numFmtId="0" fontId="63" fillId="35" borderId="18" xfId="0" applyFont="1" applyFill="1" applyBorder="1" applyAlignment="1">
      <alignment horizontal="left" vertical="center" wrapText="1"/>
    </xf>
    <xf numFmtId="0" fontId="63" fillId="35" borderId="17" xfId="0" applyFont="1" applyFill="1" applyBorder="1" applyAlignment="1">
      <alignment horizontal="left" vertical="center" wrapText="1"/>
    </xf>
    <xf numFmtId="0" fontId="63" fillId="35" borderId="24" xfId="0" applyFont="1" applyFill="1" applyBorder="1" applyAlignment="1">
      <alignment horizontal="left" vertical="center" wrapText="1"/>
    </xf>
    <xf numFmtId="0" fontId="63" fillId="35" borderId="14" xfId="0" applyFont="1" applyFill="1" applyBorder="1" applyAlignment="1">
      <alignment horizontal="left" vertical="center" wrapText="1"/>
    </xf>
    <xf numFmtId="0" fontId="63" fillId="35" borderId="11" xfId="0" applyFont="1" applyFill="1" applyBorder="1" applyAlignment="1">
      <alignment horizontal="left" vertical="center" wrapText="1"/>
    </xf>
    <xf numFmtId="0" fontId="63" fillId="35" borderId="15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63" fillId="35" borderId="26" xfId="0" applyFont="1" applyFill="1" applyBorder="1" applyAlignment="1">
      <alignment horizontal="left" vertical="center" wrapText="1"/>
    </xf>
    <xf numFmtId="0" fontId="58" fillId="34" borderId="26" xfId="0" applyFont="1" applyFill="1" applyBorder="1" applyAlignment="1" applyProtection="1">
      <alignment horizontal="center" vertical="center" textRotation="90" wrapText="1"/>
      <protection/>
    </xf>
    <xf numFmtId="0" fontId="58" fillId="34" borderId="18" xfId="0" applyFont="1" applyFill="1" applyBorder="1" applyAlignment="1" applyProtection="1">
      <alignment horizontal="center" vertical="center" textRotation="90" wrapText="1"/>
      <protection/>
    </xf>
    <xf numFmtId="0" fontId="58" fillId="34" borderId="14" xfId="0" applyFont="1" applyFill="1" applyBorder="1" applyAlignment="1" applyProtection="1">
      <alignment horizontal="center" vertical="center" textRotation="90" wrapText="1"/>
      <protection/>
    </xf>
    <xf numFmtId="0" fontId="8" fillId="0" borderId="25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34" borderId="25" xfId="0" applyFont="1" applyFill="1" applyBorder="1" applyAlignment="1" applyProtection="1">
      <alignment horizontal="center" vertical="center" wrapText="1"/>
      <protection/>
    </xf>
    <xf numFmtId="0" fontId="59" fillId="34" borderId="11" xfId="0" applyFont="1" applyFill="1" applyBorder="1" applyAlignment="1" applyProtection="1">
      <alignment horizontal="left"/>
      <protection/>
    </xf>
    <xf numFmtId="0" fontId="58" fillId="34" borderId="15" xfId="0" applyFont="1" applyFill="1" applyBorder="1" applyAlignment="1" applyProtection="1">
      <alignment horizontal="left" vertical="center" wrapText="1"/>
      <protection/>
    </xf>
    <xf numFmtId="0" fontId="59" fillId="34" borderId="15" xfId="0" applyFont="1" applyFill="1" applyBorder="1" applyAlignment="1" applyProtection="1">
      <alignment vertical="center" wrapText="1"/>
      <protection/>
    </xf>
    <xf numFmtId="0" fontId="63" fillId="35" borderId="14" xfId="0" applyFont="1" applyFill="1" applyBorder="1" applyAlignment="1" applyProtection="1">
      <alignment horizontal="left" vertical="center" wrapText="1"/>
      <protection/>
    </xf>
    <xf numFmtId="0" fontId="63" fillId="35" borderId="11" xfId="0" applyFont="1" applyFill="1" applyBorder="1" applyAlignment="1" applyProtection="1">
      <alignment horizontal="left" vertical="center" wrapText="1"/>
      <protection/>
    </xf>
    <xf numFmtId="0" fontId="60" fillId="35" borderId="15" xfId="0" applyFont="1" applyFill="1" applyBorder="1" applyAlignment="1" applyProtection="1">
      <alignment horizontal="left" vertical="center"/>
      <protection/>
    </xf>
    <xf numFmtId="0" fontId="58" fillId="34" borderId="14" xfId="0" applyFont="1" applyFill="1" applyBorder="1" applyAlignment="1" applyProtection="1">
      <alignment horizontal="left" vertical="center" wrapText="1"/>
      <protection/>
    </xf>
    <xf numFmtId="0" fontId="59" fillId="34" borderId="15" xfId="0" applyFont="1" applyFill="1" applyBorder="1" applyAlignment="1" applyProtection="1">
      <alignment horizontal="left"/>
      <protection/>
    </xf>
    <xf numFmtId="0" fontId="63" fillId="35" borderId="15" xfId="0" applyFont="1" applyFill="1" applyBorder="1" applyAlignment="1" applyProtection="1">
      <alignment horizontal="left" vertical="center" wrapText="1"/>
      <protection/>
    </xf>
    <xf numFmtId="0" fontId="59" fillId="34" borderId="11" xfId="0" applyFont="1" applyFill="1" applyBorder="1" applyAlignment="1" applyProtection="1">
      <alignment vertical="center"/>
      <protection/>
    </xf>
    <xf numFmtId="0" fontId="59" fillId="34" borderId="14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63" fillId="35" borderId="10" xfId="0" applyFont="1" applyFill="1" applyBorder="1" applyAlignment="1" applyProtection="1">
      <alignment horizontal="left" vertical="center" wrapText="1"/>
      <protection/>
    </xf>
    <xf numFmtId="0" fontId="63" fillId="35" borderId="11" xfId="0" applyFont="1" applyFill="1" applyBorder="1" applyAlignment="1" applyProtection="1">
      <alignment horizontal="left" vertical="center" wrapText="1"/>
      <protection/>
    </xf>
    <xf numFmtId="0" fontId="63" fillId="35" borderId="15" xfId="0" applyFont="1" applyFill="1" applyBorder="1" applyAlignment="1" applyProtection="1">
      <alignment horizontal="left" vertical="center" wrapText="1"/>
      <protection/>
    </xf>
    <xf numFmtId="2" fontId="58" fillId="34" borderId="10" xfId="0" applyNumberFormat="1" applyFont="1" applyFill="1" applyBorder="1" applyAlignment="1" applyProtection="1">
      <alignment horizontal="center" vertical="center" textRotation="90"/>
      <protection/>
    </xf>
    <xf numFmtId="2" fontId="58" fillId="34" borderId="11" xfId="0" applyNumberFormat="1" applyFont="1" applyFill="1" applyBorder="1" applyAlignment="1" applyProtection="1">
      <alignment horizontal="center" vertical="center" textRotation="90"/>
      <protection/>
    </xf>
    <xf numFmtId="2" fontId="58" fillId="34" borderId="15" xfId="0" applyNumberFormat="1" applyFont="1" applyFill="1" applyBorder="1" applyAlignment="1" applyProtection="1">
      <alignment horizontal="center" vertical="center" textRotation="90"/>
      <protection/>
    </xf>
    <xf numFmtId="0" fontId="63" fillId="35" borderId="24" xfId="0" applyFont="1" applyFill="1" applyBorder="1" applyAlignment="1" applyProtection="1">
      <alignment horizontal="left" vertical="center" wrapText="1"/>
      <protection/>
    </xf>
    <xf numFmtId="0" fontId="63" fillId="35" borderId="18" xfId="0" applyFont="1" applyFill="1" applyBorder="1" applyAlignment="1" applyProtection="1">
      <alignment horizontal="left" vertical="center" wrapText="1"/>
      <protection/>
    </xf>
    <xf numFmtId="0" fontId="63" fillId="35" borderId="17" xfId="0" applyFont="1" applyFill="1" applyBorder="1" applyAlignment="1" applyProtection="1">
      <alignment horizontal="left" vertical="center" wrapText="1"/>
      <protection/>
    </xf>
    <xf numFmtId="0" fontId="59" fillId="34" borderId="15" xfId="0" applyFont="1" applyFill="1" applyBorder="1" applyAlignment="1" applyProtection="1">
      <alignment vertical="center"/>
      <protection/>
    </xf>
    <xf numFmtId="2" fontId="58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59" fillId="34" borderId="11" xfId="0" applyFont="1" applyFill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58" fillId="34" borderId="18" xfId="0" applyFont="1" applyFill="1" applyBorder="1" applyAlignment="1" applyProtection="1">
      <alignment horizontal="center" vertical="center" wrapText="1"/>
      <protection/>
    </xf>
    <xf numFmtId="0" fontId="63" fillId="35" borderId="26" xfId="0" applyFont="1" applyFill="1" applyBorder="1" applyAlignment="1" applyProtection="1">
      <alignment horizontal="left" vertical="center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63" fillId="0" borderId="25" xfId="0" applyFont="1" applyBorder="1" applyAlignment="1" applyProtection="1">
      <alignment horizontal="center" vertical="center" wrapText="1"/>
      <protection/>
    </xf>
    <xf numFmtId="0" fontId="63" fillId="0" borderId="13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59" fillId="34" borderId="15" xfId="0" applyFont="1" applyFill="1" applyBorder="1" applyAlignment="1" applyProtection="1">
      <alignment horizontal="left" vertical="center" wrapText="1"/>
      <protection/>
    </xf>
    <xf numFmtId="0" fontId="59" fillId="34" borderId="14" xfId="0" applyFont="1" applyFill="1" applyBorder="1" applyAlignment="1" applyProtection="1">
      <alignment vertical="center" wrapText="1"/>
      <protection/>
    </xf>
    <xf numFmtId="0" fontId="58" fillId="34" borderId="16" xfId="0" applyFont="1" applyFill="1" applyBorder="1" applyAlignment="1" applyProtection="1">
      <alignment horizontal="left" vertical="center" wrapText="1"/>
      <protection/>
    </xf>
    <xf numFmtId="0" fontId="59" fillId="34" borderId="11" xfId="0" applyFont="1" applyFill="1" applyBorder="1" applyAlignment="1" applyProtection="1">
      <alignment vertical="center" wrapText="1"/>
      <protection/>
    </xf>
    <xf numFmtId="0" fontId="58" fillId="34" borderId="15" xfId="0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3" fillId="35" borderId="13" xfId="0" applyFont="1" applyFill="1" applyBorder="1" applyAlignment="1" applyProtection="1">
      <alignment horizontal="left" vertical="center" wrapText="1"/>
      <protection/>
    </xf>
    <xf numFmtId="0" fontId="60" fillId="35" borderId="15" xfId="0" applyFont="1" applyFill="1" applyBorder="1" applyAlignment="1" applyProtection="1">
      <alignment horizontal="left" vertical="center" wrapText="1"/>
      <protection/>
    </xf>
    <xf numFmtId="0" fontId="59" fillId="0" borderId="13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justify"/>
    </xf>
    <xf numFmtId="0" fontId="59" fillId="0" borderId="41" xfId="0" applyFont="1" applyBorder="1" applyAlignment="1">
      <alignment horizontal="left" vertical="justify"/>
    </xf>
    <xf numFmtId="0" fontId="59" fillId="0" borderId="19" xfId="0" applyFont="1" applyBorder="1" applyAlignment="1">
      <alignment horizontal="left" vertical="justify"/>
    </xf>
    <xf numFmtId="0" fontId="60" fillId="35" borderId="22" xfId="0" applyFont="1" applyFill="1" applyBorder="1" applyAlignment="1">
      <alignment horizontal="center"/>
    </xf>
    <xf numFmtId="0" fontId="59" fillId="0" borderId="11" xfId="0" applyFont="1" applyBorder="1" applyAlignment="1">
      <alignment horizontal="left" vertical="justify"/>
    </xf>
    <xf numFmtId="0" fontId="59" fillId="0" borderId="13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3" xfId="0" applyFont="1" applyBorder="1" applyAlignment="1">
      <alignment horizontal="left" vertical="justify"/>
    </xf>
    <xf numFmtId="0" fontId="60" fillId="35" borderId="23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left" vertical="justify" wrapText="1"/>
    </xf>
    <xf numFmtId="0" fontId="59" fillId="0" borderId="42" xfId="0" applyFont="1" applyBorder="1" applyAlignment="1">
      <alignment/>
    </xf>
    <xf numFmtId="0" fontId="59" fillId="0" borderId="27" xfId="0" applyFont="1" applyBorder="1" applyAlignment="1">
      <alignment/>
    </xf>
    <xf numFmtId="0" fontId="59" fillId="0" borderId="16" xfId="0" applyFont="1" applyBorder="1" applyAlignment="1">
      <alignment horizontal="left" vertical="justify"/>
    </xf>
    <xf numFmtId="0" fontId="59" fillId="0" borderId="15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59" fillId="0" borderId="43" xfId="0" applyFont="1" applyBorder="1" applyAlignment="1">
      <alignment horizontal="left" vertical="justify"/>
    </xf>
    <xf numFmtId="0" fontId="59" fillId="0" borderId="44" xfId="0" applyFont="1" applyBorder="1" applyAlignment="1">
      <alignment horizontal="left" vertical="justify"/>
    </xf>
    <xf numFmtId="0" fontId="59" fillId="0" borderId="45" xfId="0" applyFont="1" applyBorder="1" applyAlignment="1">
      <alignment horizontal="left" vertical="justify"/>
    </xf>
    <xf numFmtId="0" fontId="59" fillId="0" borderId="14" xfId="0" applyFont="1" applyBorder="1" applyAlignment="1">
      <alignment horizontal="left" vertical="justify"/>
    </xf>
    <xf numFmtId="0" fontId="59" fillId="0" borderId="35" xfId="0" applyFont="1" applyBorder="1" applyAlignment="1">
      <alignment horizontal="left" vertical="justify"/>
    </xf>
    <xf numFmtId="0" fontId="59" fillId="0" borderId="36" xfId="0" applyFont="1" applyBorder="1" applyAlignment="1">
      <alignment horizontal="left" vertical="justify"/>
    </xf>
    <xf numFmtId="0" fontId="59" fillId="0" borderId="37" xfId="0" applyFont="1" applyBorder="1" applyAlignment="1">
      <alignment horizontal="left" vertical="justify"/>
    </xf>
    <xf numFmtId="0" fontId="59" fillId="0" borderId="28" xfId="0" applyFont="1" applyBorder="1" applyAlignment="1">
      <alignment horizontal="left" vertical="justify"/>
    </xf>
    <xf numFmtId="0" fontId="59" fillId="0" borderId="34" xfId="0" applyFont="1" applyBorder="1" applyAlignment="1">
      <alignment horizontal="left" vertical="justify"/>
    </xf>
    <xf numFmtId="0" fontId="59" fillId="0" borderId="29" xfId="0" applyFont="1" applyBorder="1" applyAlignment="1">
      <alignment horizontal="left" vertical="justify"/>
    </xf>
    <xf numFmtId="0" fontId="59" fillId="0" borderId="13" xfId="0" applyFont="1" applyBorder="1" applyAlignment="1">
      <alignment horizontal="right" vertical="center"/>
    </xf>
    <xf numFmtId="0" fontId="59" fillId="0" borderId="25" xfId="0" applyFont="1" applyBorder="1" applyAlignment="1">
      <alignment horizontal="right" vertical="center"/>
    </xf>
    <xf numFmtId="0" fontId="65" fillId="0" borderId="13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59" fillId="0" borderId="14" xfId="0" applyFont="1" applyFill="1" applyBorder="1" applyAlignment="1">
      <alignment horizontal="left" vertical="justify"/>
    </xf>
    <xf numFmtId="0" fontId="59" fillId="0" borderId="24" xfId="0" applyFont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43" xfId="0" applyFont="1" applyFill="1" applyBorder="1" applyAlignment="1">
      <alignment horizontal="left" vertical="justify"/>
    </xf>
    <xf numFmtId="0" fontId="59" fillId="0" borderId="44" xfId="0" applyFont="1" applyFill="1" applyBorder="1" applyAlignment="1">
      <alignment horizontal="left" vertical="justify"/>
    </xf>
    <xf numFmtId="0" fontId="59" fillId="0" borderId="45" xfId="0" applyFont="1" applyFill="1" applyBorder="1" applyAlignment="1">
      <alignment horizontal="left" vertical="justify"/>
    </xf>
    <xf numFmtId="0" fontId="66" fillId="35" borderId="47" xfId="0" applyFont="1" applyFill="1" applyBorder="1" applyAlignment="1">
      <alignment horizontal="center" vertical="center"/>
    </xf>
    <xf numFmtId="0" fontId="66" fillId="35" borderId="48" xfId="0" applyFont="1" applyFill="1" applyBorder="1" applyAlignment="1">
      <alignment horizontal="center" vertical="center"/>
    </xf>
    <xf numFmtId="0" fontId="66" fillId="35" borderId="49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left" vertical="justify"/>
    </xf>
    <xf numFmtId="0" fontId="59" fillId="0" borderId="41" xfId="0" applyFont="1" applyFill="1" applyBorder="1" applyAlignment="1">
      <alignment horizontal="left" vertical="justify"/>
    </xf>
    <xf numFmtId="0" fontId="59" fillId="0" borderId="19" xfId="0" applyFont="1" applyFill="1" applyBorder="1" applyAlignment="1">
      <alignment horizontal="left" vertical="justify"/>
    </xf>
    <xf numFmtId="0" fontId="60" fillId="0" borderId="50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left" vertical="justify"/>
    </xf>
    <xf numFmtId="0" fontId="59" fillId="0" borderId="11" xfId="0" applyFont="1" applyFill="1" applyBorder="1" applyAlignment="1">
      <alignment horizontal="left" vertical="justify"/>
    </xf>
    <xf numFmtId="0" fontId="59" fillId="0" borderId="17" xfId="0" applyFont="1" applyBorder="1" applyAlignment="1">
      <alignment horizontal="left" vertical="justify"/>
    </xf>
    <xf numFmtId="0" fontId="66" fillId="35" borderId="50" xfId="0" applyFont="1" applyFill="1" applyBorder="1" applyAlignment="1">
      <alignment horizontal="center" vertical="center"/>
    </xf>
    <xf numFmtId="0" fontId="66" fillId="35" borderId="51" xfId="0" applyFont="1" applyFill="1" applyBorder="1" applyAlignment="1">
      <alignment horizontal="center" vertical="center"/>
    </xf>
    <xf numFmtId="0" fontId="66" fillId="35" borderId="52" xfId="0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left" vertical="justify"/>
    </xf>
    <xf numFmtId="0" fontId="59" fillId="0" borderId="51" xfId="0" applyFont="1" applyFill="1" applyBorder="1" applyAlignment="1">
      <alignment horizontal="left" vertical="justify"/>
    </xf>
    <xf numFmtId="0" fontId="59" fillId="0" borderId="52" xfId="0" applyFont="1" applyFill="1" applyBorder="1" applyAlignment="1">
      <alignment horizontal="left" vertical="justify"/>
    </xf>
    <xf numFmtId="0" fontId="59" fillId="0" borderId="23" xfId="0" applyFont="1" applyFill="1" applyBorder="1" applyAlignment="1">
      <alignment horizontal="left" vertical="justify"/>
    </xf>
    <xf numFmtId="0" fontId="59" fillId="0" borderId="18" xfId="0" applyFont="1" applyFill="1" applyBorder="1" applyAlignment="1">
      <alignment horizontal="left" vertical="justify"/>
    </xf>
    <xf numFmtId="0" fontId="59" fillId="0" borderId="13" xfId="0" applyFont="1" applyFill="1" applyBorder="1" applyAlignment="1">
      <alignment horizontal="left" vertical="justify"/>
    </xf>
    <xf numFmtId="0" fontId="59" fillId="0" borderId="15" xfId="0" applyFont="1" applyFill="1" applyBorder="1" applyAlignment="1">
      <alignment horizontal="left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2008_IC-Sumarni pregled tabela_ElEn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52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5.00390625" style="22" customWidth="1"/>
    <col min="2" max="2" width="19.00390625" style="22" customWidth="1"/>
    <col min="3" max="3" width="65.28125" style="22" customWidth="1"/>
    <col min="4" max="16384" width="9.140625" style="22" customWidth="1"/>
  </cols>
  <sheetData>
    <row r="1" s="21" customFormat="1" ht="12.75"/>
    <row r="2" s="21" customFormat="1" ht="12.75"/>
    <row r="3" s="21" customFormat="1" ht="12.75"/>
    <row r="4" s="21" customFormat="1" ht="12.75"/>
    <row r="5" s="21" customFormat="1" ht="12.75"/>
    <row r="6" s="21" customFormat="1" ht="12.75"/>
    <row r="7" s="21" customFormat="1" ht="12.75"/>
    <row r="8" s="21" customFormat="1" ht="12.75"/>
    <row r="9" s="21" customFormat="1" ht="12.75"/>
    <row r="10" s="21" customFormat="1" ht="12.75"/>
    <row r="11" s="21" customFormat="1" ht="12.75"/>
    <row r="12" s="21" customFormat="1" ht="12.75"/>
    <row r="13" spans="1:4" s="23" customFormat="1" ht="12.75">
      <c r="A13" s="22" t="s">
        <v>0</v>
      </c>
      <c r="B13" s="21"/>
      <c r="C13" s="21"/>
      <c r="D13" s="21"/>
    </row>
    <row r="14" s="21" customFormat="1" ht="12.75"/>
    <row r="15" s="21" customFormat="1" ht="12.75"/>
    <row r="16" spans="1:4" s="23" customFormat="1" ht="12.75">
      <c r="A16" s="22" t="s">
        <v>120</v>
      </c>
      <c r="B16" s="21"/>
      <c r="C16" s="21"/>
      <c r="D16" s="21"/>
    </row>
    <row r="17" spans="2:4" s="23" customFormat="1" ht="12.75">
      <c r="B17" s="21"/>
      <c r="C17" s="21"/>
      <c r="D17" s="21"/>
    </row>
    <row r="18" s="21" customFormat="1" ht="12.75"/>
    <row r="19" s="21" customFormat="1" ht="12.75"/>
    <row r="20" s="21" customFormat="1" ht="12.75"/>
    <row r="21" s="21" customFormat="1" ht="12.75"/>
    <row r="22" spans="1:8" s="21" customFormat="1" ht="12.75">
      <c r="A22" s="21" t="s">
        <v>1</v>
      </c>
      <c r="C22" s="54"/>
      <c r="D22" s="24"/>
      <c r="E22" s="24"/>
      <c r="F22" s="24"/>
      <c r="G22" s="24"/>
      <c r="H22" s="24"/>
    </row>
    <row r="23" spans="1:8" s="21" customFormat="1" ht="12.75">
      <c r="A23" s="21" t="s">
        <v>2</v>
      </c>
      <c r="C23" s="54"/>
      <c r="D23" s="24"/>
      <c r="E23" s="24"/>
      <c r="F23" s="24"/>
      <c r="G23" s="24"/>
      <c r="H23" s="24"/>
    </row>
    <row r="24" spans="4:8" s="21" customFormat="1" ht="12.75">
      <c r="D24" s="24"/>
      <c r="E24" s="24"/>
      <c r="F24" s="24"/>
      <c r="G24" s="24"/>
      <c r="H24" s="24"/>
    </row>
    <row r="25" spans="1:8" s="21" customFormat="1" ht="12.75">
      <c r="A25" s="21" t="s">
        <v>55</v>
      </c>
      <c r="C25" s="55"/>
      <c r="D25" s="24"/>
      <c r="E25" s="24"/>
      <c r="F25" s="24"/>
      <c r="G25" s="24"/>
      <c r="H25" s="24"/>
    </row>
    <row r="26" spans="4:8" s="21" customFormat="1" ht="12.75">
      <c r="D26" s="24"/>
      <c r="E26" s="24"/>
      <c r="F26" s="24"/>
      <c r="G26" s="24"/>
      <c r="H26" s="24"/>
    </row>
    <row r="27" spans="1:8" s="21" customFormat="1" ht="12.75">
      <c r="A27" s="21" t="s">
        <v>122</v>
      </c>
      <c r="C27" s="55"/>
      <c r="D27" s="24"/>
      <c r="E27" s="24"/>
      <c r="F27" s="24"/>
      <c r="G27" s="24"/>
      <c r="H27" s="24"/>
    </row>
    <row r="28" spans="4:8" s="21" customFormat="1" ht="12.75">
      <c r="D28" s="24"/>
      <c r="E28" s="24"/>
      <c r="F28" s="24"/>
      <c r="G28" s="24"/>
      <c r="H28" s="24"/>
    </row>
    <row r="29" spans="1:8" s="21" customFormat="1" ht="12.75">
      <c r="A29" s="21" t="s">
        <v>59</v>
      </c>
      <c r="C29" s="56">
        <v>2018</v>
      </c>
      <c r="D29" s="24"/>
      <c r="E29" s="24"/>
      <c r="F29" s="24"/>
      <c r="G29" s="24"/>
      <c r="H29" s="24"/>
    </row>
    <row r="30" spans="4:8" s="21" customFormat="1" ht="12.75">
      <c r="D30" s="24"/>
      <c r="E30" s="24"/>
      <c r="F30" s="24"/>
      <c r="G30" s="24"/>
      <c r="H30" s="24"/>
    </row>
    <row r="31" spans="1:8" s="21" customFormat="1" ht="12.75">
      <c r="A31" s="21" t="s">
        <v>57</v>
      </c>
      <c r="C31" s="57" t="s">
        <v>261</v>
      </c>
      <c r="D31" s="24"/>
      <c r="E31" s="24"/>
      <c r="F31" s="24"/>
      <c r="G31" s="24"/>
      <c r="H31" s="24"/>
    </row>
    <row r="32" spans="4:8" s="21" customFormat="1" ht="12.75">
      <c r="D32" s="24"/>
      <c r="E32" s="24"/>
      <c r="F32" s="24"/>
      <c r="G32" s="24"/>
      <c r="H32" s="24"/>
    </row>
    <row r="33" spans="1:8" s="21" customFormat="1" ht="12.75">
      <c r="A33" s="21" t="s">
        <v>3</v>
      </c>
      <c r="C33" s="54"/>
      <c r="D33" s="24"/>
      <c r="E33" s="24"/>
      <c r="F33" s="24"/>
      <c r="G33" s="24"/>
      <c r="H33" s="24"/>
    </row>
    <row r="34" spans="4:8" s="21" customFormat="1" ht="12.75">
      <c r="D34" s="24"/>
      <c r="E34" s="24"/>
      <c r="F34" s="24"/>
      <c r="G34" s="24"/>
      <c r="H34" s="24"/>
    </row>
    <row r="35" spans="1:8" s="21" customFormat="1" ht="12.75">
      <c r="A35" s="21" t="s">
        <v>4</v>
      </c>
      <c r="B35" s="21" t="s">
        <v>5</v>
      </c>
      <c r="C35" s="54"/>
      <c r="D35" s="24"/>
      <c r="E35" s="24"/>
      <c r="F35" s="24"/>
      <c r="G35" s="24"/>
      <c r="H35" s="24"/>
    </row>
    <row r="36" spans="4:8" s="21" customFormat="1" ht="12.75">
      <c r="D36" s="24"/>
      <c r="E36" s="24"/>
      <c r="F36" s="24"/>
      <c r="G36" s="24"/>
      <c r="H36" s="24"/>
    </row>
    <row r="37" spans="2:8" s="21" customFormat="1" ht="12.75">
      <c r="B37" s="21" t="s">
        <v>6</v>
      </c>
      <c r="C37" s="54"/>
      <c r="D37" s="24"/>
      <c r="E37" s="24"/>
      <c r="F37" s="24"/>
      <c r="G37" s="24"/>
      <c r="H37" s="24"/>
    </row>
    <row r="38" spans="4:8" s="21" customFormat="1" ht="12.75">
      <c r="D38" s="24"/>
      <c r="E38" s="24"/>
      <c r="F38" s="24"/>
      <c r="G38" s="24"/>
      <c r="H38" s="24"/>
    </row>
    <row r="39" spans="2:8" s="21" customFormat="1" ht="12.75">
      <c r="B39" s="21" t="s">
        <v>7</v>
      </c>
      <c r="C39" s="58"/>
      <c r="D39" s="24"/>
      <c r="E39" s="24"/>
      <c r="F39" s="24"/>
      <c r="G39" s="24"/>
      <c r="H39" s="24"/>
    </row>
    <row r="40" spans="4:8" s="21" customFormat="1" ht="12.75">
      <c r="D40" s="24"/>
      <c r="E40" s="24"/>
      <c r="F40" s="24"/>
      <c r="G40" s="24"/>
      <c r="H40" s="24"/>
    </row>
    <row r="41" spans="1:8" s="23" customFormat="1" ht="12.75">
      <c r="A41" s="23" t="s">
        <v>8</v>
      </c>
      <c r="C41" s="59"/>
      <c r="D41" s="25"/>
      <c r="E41" s="25"/>
      <c r="F41" s="25"/>
      <c r="G41" s="25"/>
      <c r="H41" s="25"/>
    </row>
    <row r="42" spans="4:8" s="23" customFormat="1" ht="12.75">
      <c r="D42" s="25"/>
      <c r="E42" s="25"/>
      <c r="F42" s="25"/>
      <c r="G42" s="25"/>
      <c r="H42" s="25"/>
    </row>
    <row r="43" spans="4:8" s="23" customFormat="1" ht="12.75">
      <c r="D43" s="25"/>
      <c r="E43" s="25"/>
      <c r="F43" s="25"/>
      <c r="G43" s="25"/>
      <c r="H43" s="25"/>
    </row>
    <row r="44" spans="1:8" s="23" customFormat="1" ht="12.75">
      <c r="A44" s="23" t="s">
        <v>9</v>
      </c>
      <c r="D44" s="25"/>
      <c r="E44" s="25"/>
      <c r="F44" s="25"/>
      <c r="G44" s="25"/>
      <c r="H44" s="25"/>
    </row>
    <row r="45" spans="1:8" s="23" customFormat="1" ht="12.75">
      <c r="A45" s="60" t="s">
        <v>10</v>
      </c>
      <c r="B45" s="61"/>
      <c r="C45" s="61"/>
      <c r="D45" s="25"/>
      <c r="E45" s="25"/>
      <c r="F45" s="25"/>
      <c r="G45" s="25"/>
      <c r="H45" s="25"/>
    </row>
    <row r="46" s="25" customFormat="1" ht="12.75">
      <c r="A46" s="26"/>
    </row>
    <row r="47" s="23" customFormat="1" ht="12.75">
      <c r="A47" s="23" t="s">
        <v>61</v>
      </c>
    </row>
    <row r="48" s="23" customFormat="1" ht="12.75">
      <c r="A48" s="23" t="s">
        <v>121</v>
      </c>
    </row>
    <row r="49" s="23" customFormat="1" ht="12.75">
      <c r="A49" s="23" t="s">
        <v>60</v>
      </c>
    </row>
    <row r="50" s="23" customFormat="1" ht="12.75"/>
    <row r="51" spans="1:3" s="23" customFormat="1" ht="12.75">
      <c r="A51" s="27"/>
      <c r="B51" s="27"/>
      <c r="C51" s="27"/>
    </row>
    <row r="52" spans="1:3" s="23" customFormat="1" ht="12.75">
      <c r="A52" s="27"/>
      <c r="B52" s="27"/>
      <c r="C52" s="27"/>
    </row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</sheetData>
  <sheetProtection selectLockedCells="1"/>
  <dataValidations count="3">
    <dataValidation type="list" allowBlank="1" showInputMessage="1" showErrorMessage="1" sqref="C31">
      <formula1>PerIzv1</formula1>
    </dataValidation>
    <dataValidation type="whole" allowBlank="1" showInputMessage="1" showErrorMessage="1" sqref="C29">
      <formula1>2012</formula1>
      <formula2>2030</formula2>
    </dataValidation>
    <dataValidation type="textLength" allowBlank="1" showInputMessage="1" showErrorMessage="1" sqref="C25:C26">
      <formula1>3</formula1>
      <formula2>5</formula2>
    </dataValidation>
  </dataValidations>
  <printOptions/>
  <pageMargins left="0.75" right="0.75" top="1" bottom="1" header="0.5" footer="0.5"/>
  <pageSetup horizontalDpi="600" verticalDpi="600" orientation="landscape" paperSize="9" scale="69" r:id="rId2"/>
  <headerFooter alignWithMargins="0">
    <oddFooter>&amp;CКомерцијални квалитет испоруке природног гаса</oddFooter>
  </headerFooter>
  <colBreaks count="2" manualBreakCount="2">
    <brk id="5" max="47" man="1"/>
    <brk id="23" max="4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2"/>
  <sheetViews>
    <sheetView showGridLines="0" showZeros="0" zoomScalePageLayoutView="0" workbookViewId="0" topLeftCell="A4">
      <selection activeCell="A4" sqref="A4"/>
    </sheetView>
  </sheetViews>
  <sheetFormatPr defaultColWidth="9.140625" defaultRowHeight="12.75"/>
  <cols>
    <col min="1" max="1" width="3.7109375" style="0" customWidth="1"/>
    <col min="2" max="2" width="4.421875" style="7" customWidth="1"/>
    <col min="7" max="7" width="30.00390625" style="0" customWidth="1"/>
    <col min="8" max="8" width="10.140625" style="0" customWidth="1"/>
    <col min="9" max="9" width="9.00390625" style="0" customWidth="1"/>
    <col min="10" max="10" width="7.28125" style="0" customWidth="1"/>
  </cols>
  <sheetData>
    <row r="1" s="15" customFormat="1" ht="12.75">
      <c r="B1" s="15" t="s">
        <v>0</v>
      </c>
    </row>
    <row r="2" spans="7:8" s="16" customFormat="1" ht="14.25" customHeight="1">
      <c r="G2" s="17" t="s">
        <v>8</v>
      </c>
      <c r="H2" s="18">
        <f>IF('Poc.strana'!C41&lt;&gt;"",'Poc.strana'!C41,"")</f>
      </c>
    </row>
    <row r="3" s="16" customFormat="1" ht="12.75">
      <c r="B3" s="15" t="str">
        <f>+CONCATENATE('Poc.strana'!A22," ",'Poc.strana'!C22)</f>
        <v>Назив енергетског субјекта: </v>
      </c>
    </row>
    <row r="4" s="16" customFormat="1" ht="12.75"/>
    <row r="5" s="16" customFormat="1" ht="7.5" customHeight="1"/>
    <row r="6" s="19" customFormat="1" ht="12.75">
      <c r="B6" s="16" t="str">
        <f>CONCATENATE("Табела ",Sadrzaj_Dinamika!C17,". ",Sadrzaj_Dinamika!D17,"у периоду ",'Poc.strana'!C31)</f>
        <v>Табела ПГКПИ-8. Комерцијални показатељи квалитета испоруке природног гаса у периоду 01.јануар.2018.-31.март.2018.године</v>
      </c>
    </row>
    <row r="7" spans="2:9" ht="12.75">
      <c r="B7" s="324"/>
      <c r="C7" s="326" t="s">
        <v>219</v>
      </c>
      <c r="D7" s="327"/>
      <c r="E7" s="327"/>
      <c r="F7" s="327"/>
      <c r="G7" s="328"/>
      <c r="H7" s="324" t="s">
        <v>16</v>
      </c>
      <c r="I7" s="337"/>
    </row>
    <row r="8" spans="2:9" ht="24.75" customHeight="1" thickBot="1">
      <c r="B8" s="325"/>
      <c r="C8" s="329"/>
      <c r="D8" s="330"/>
      <c r="E8" s="330"/>
      <c r="F8" s="330"/>
      <c r="G8" s="331"/>
      <c r="H8" s="325"/>
      <c r="I8" s="338"/>
    </row>
    <row r="9" spans="2:9" ht="13.5" thickTop="1">
      <c r="B9" s="123" t="s">
        <v>62</v>
      </c>
      <c r="C9" s="335" t="s">
        <v>220</v>
      </c>
      <c r="D9" s="335"/>
      <c r="E9" s="335"/>
      <c r="F9" s="335"/>
      <c r="G9" s="335"/>
      <c r="H9" s="124"/>
      <c r="I9" s="124"/>
    </row>
    <row r="10" spans="2:9" ht="27" customHeight="1">
      <c r="B10" s="125" t="s">
        <v>63</v>
      </c>
      <c r="C10" s="336" t="s">
        <v>258</v>
      </c>
      <c r="D10" s="336"/>
      <c r="E10" s="336"/>
      <c r="F10" s="336"/>
      <c r="G10" s="336"/>
      <c r="H10" s="126" t="s">
        <v>18</v>
      </c>
      <c r="I10" s="127">
        <f>IF((Prikljucenje!F9+Prikljucenje!F10)&lt;&gt;0,(Prikljucenje!F15+Prikljucenje!F16)/(Prikljucenje!F9+Prikljucenje!F10),0)</f>
        <v>0</v>
      </c>
    </row>
    <row r="11" spans="2:10" ht="27" customHeight="1">
      <c r="B11" s="125" t="s">
        <v>64</v>
      </c>
      <c r="C11" s="332" t="s">
        <v>173</v>
      </c>
      <c r="D11" s="333"/>
      <c r="E11" s="333"/>
      <c r="F11" s="333"/>
      <c r="G11" s="334"/>
      <c r="H11" s="126" t="s">
        <v>18</v>
      </c>
      <c r="I11" s="127">
        <f>IF(Prikljucenje!F21&lt;&gt;0,Prikljucenje!F22/Prikljucenje!F21,0)</f>
        <v>0</v>
      </c>
      <c r="J11" s="28"/>
    </row>
    <row r="12" spans="2:10" ht="27" customHeight="1">
      <c r="B12" s="125" t="s">
        <v>66</v>
      </c>
      <c r="C12" s="336" t="s">
        <v>115</v>
      </c>
      <c r="D12" s="336"/>
      <c r="E12" s="336"/>
      <c r="F12" s="336"/>
      <c r="G12" s="336"/>
      <c r="H12" s="126" t="s">
        <v>18</v>
      </c>
      <c r="I12" s="127">
        <f>IF(Prikljucenje!F25&lt;&gt;0,Prikljucenje!F26/Prikljucenje!F25,0)</f>
        <v>0</v>
      </c>
      <c r="J12" s="28"/>
    </row>
    <row r="13" spans="2:10" ht="39.75" customHeight="1" thickBot="1">
      <c r="B13" s="128" t="s">
        <v>67</v>
      </c>
      <c r="C13" s="348" t="s">
        <v>123</v>
      </c>
      <c r="D13" s="349"/>
      <c r="E13" s="349"/>
      <c r="F13" s="349"/>
      <c r="G13" s="350"/>
      <c r="H13" s="129" t="s">
        <v>18</v>
      </c>
      <c r="I13" s="130">
        <f>IF(Prikljucenje!F25&lt;&gt;0,Prikljucenje!F29/Prikljucenje!F25,0)</f>
        <v>0</v>
      </c>
      <c r="J13" s="31"/>
    </row>
    <row r="14" spans="2:10" ht="13.5" thickTop="1">
      <c r="B14" s="123" t="s">
        <v>70</v>
      </c>
      <c r="C14" s="335" t="s">
        <v>221</v>
      </c>
      <c r="D14" s="335"/>
      <c r="E14" s="335"/>
      <c r="F14" s="335"/>
      <c r="G14" s="335"/>
      <c r="H14" s="124"/>
      <c r="I14" s="124"/>
      <c r="J14" s="28"/>
    </row>
    <row r="15" spans="2:10" ht="27.75" customHeight="1">
      <c r="B15" s="131" t="s">
        <v>71</v>
      </c>
      <c r="C15" s="352" t="s">
        <v>116</v>
      </c>
      <c r="D15" s="353"/>
      <c r="E15" s="353"/>
      <c r="F15" s="353"/>
      <c r="G15" s="354"/>
      <c r="H15" s="132" t="s">
        <v>18</v>
      </c>
      <c r="I15" s="133">
        <f>IF(Pristup!F11&gt;0,Pristup!F10/Pristup!F11,0)</f>
        <v>0</v>
      </c>
      <c r="J15" s="31"/>
    </row>
    <row r="16" spans="2:10" ht="27.75" customHeight="1">
      <c r="B16" s="134" t="s">
        <v>72</v>
      </c>
      <c r="C16" s="355" t="s">
        <v>174</v>
      </c>
      <c r="D16" s="356"/>
      <c r="E16" s="356"/>
      <c r="F16" s="356"/>
      <c r="G16" s="357"/>
      <c r="H16" s="135" t="s">
        <v>18</v>
      </c>
      <c r="I16" s="136">
        <f>IF(Pristup!F14&gt;0,Pristup!F13/Pristup!F14,0)</f>
        <v>0</v>
      </c>
      <c r="J16" s="31"/>
    </row>
    <row r="17" spans="2:10" ht="12.75">
      <c r="B17" s="137" t="s">
        <v>73</v>
      </c>
      <c r="C17" s="340" t="s">
        <v>222</v>
      </c>
      <c r="D17" s="340"/>
      <c r="E17" s="340"/>
      <c r="F17" s="340"/>
      <c r="G17" s="340"/>
      <c r="H17" s="138"/>
      <c r="I17" s="139"/>
      <c r="J17" s="28"/>
    </row>
    <row r="18" spans="2:10" ht="24.75" customHeight="1">
      <c r="B18" s="140" t="s">
        <v>74</v>
      </c>
      <c r="C18" s="351" t="s">
        <v>130</v>
      </c>
      <c r="D18" s="351"/>
      <c r="E18" s="351"/>
      <c r="F18" s="351"/>
      <c r="G18" s="351"/>
      <c r="H18" s="141" t="s">
        <v>18</v>
      </c>
      <c r="I18" s="142">
        <f>IF(Obustava!F10&gt;0,Obustava!F13/Obustava!F10,0)</f>
        <v>0</v>
      </c>
      <c r="J18" s="28"/>
    </row>
    <row r="19" spans="2:10" ht="30" customHeight="1">
      <c r="B19" s="125" t="s">
        <v>75</v>
      </c>
      <c r="C19" s="332" t="s">
        <v>153</v>
      </c>
      <c r="D19" s="333"/>
      <c r="E19" s="333"/>
      <c r="F19" s="333"/>
      <c r="G19" s="334"/>
      <c r="H19" s="126" t="s">
        <v>18</v>
      </c>
      <c r="I19" s="127">
        <f>IF(Obustava!F17&gt;0,Obustava!F18/Obustava!F17,0)</f>
        <v>0</v>
      </c>
      <c r="J19" s="28"/>
    </row>
    <row r="20" spans="2:10" ht="41.25" customHeight="1">
      <c r="B20" s="128" t="s">
        <v>76</v>
      </c>
      <c r="C20" s="344" t="s">
        <v>147</v>
      </c>
      <c r="D20" s="344"/>
      <c r="E20" s="344"/>
      <c r="F20" s="344"/>
      <c r="G20" s="344"/>
      <c r="H20" s="129" t="s">
        <v>18</v>
      </c>
      <c r="I20" s="130">
        <f>IF(Obustava!F21&gt;0,Obustava!F22/Obustava!F21,0)</f>
        <v>0</v>
      </c>
      <c r="J20" s="28"/>
    </row>
    <row r="21" spans="2:10" ht="12.75">
      <c r="B21" s="137" t="s">
        <v>77</v>
      </c>
      <c r="C21" s="340" t="s">
        <v>223</v>
      </c>
      <c r="D21" s="340"/>
      <c r="E21" s="340"/>
      <c r="F21" s="340"/>
      <c r="G21" s="340"/>
      <c r="H21" s="138"/>
      <c r="I21" s="139"/>
      <c r="J21" s="28"/>
    </row>
    <row r="22" spans="2:10" ht="27.75" customHeight="1">
      <c r="B22" s="143" t="s">
        <v>85</v>
      </c>
      <c r="C22" s="344" t="s">
        <v>154</v>
      </c>
      <c r="D22" s="344"/>
      <c r="E22" s="344"/>
      <c r="F22" s="344"/>
      <c r="G22" s="344"/>
      <c r="H22" s="144" t="s">
        <v>18</v>
      </c>
      <c r="I22" s="145">
        <f>IF(Iskljucenje!F15&lt;&gt;"",Iskljucenje!F16/Iskljucenje!F15,"")</f>
      </c>
      <c r="J22" s="28"/>
    </row>
    <row r="23" spans="2:10" ht="26.25" customHeight="1">
      <c r="B23" s="146" t="s">
        <v>78</v>
      </c>
      <c r="C23" s="345" t="s">
        <v>131</v>
      </c>
      <c r="D23" s="345"/>
      <c r="E23" s="345"/>
      <c r="F23" s="345"/>
      <c r="G23" s="345"/>
      <c r="H23" s="132" t="s">
        <v>18</v>
      </c>
      <c r="I23" s="133">
        <f>IF(Iskljucenje!F12&gt;0,Iskljucenje!F13/Iskljucenje!F12,0)</f>
        <v>0</v>
      </c>
      <c r="J23" s="28"/>
    </row>
    <row r="24" spans="2:10" ht="12.75">
      <c r="B24" s="137" t="s">
        <v>79</v>
      </c>
      <c r="C24" s="340" t="s">
        <v>224</v>
      </c>
      <c r="D24" s="340"/>
      <c r="E24" s="340"/>
      <c r="F24" s="340"/>
      <c r="G24" s="340"/>
      <c r="H24" s="138"/>
      <c r="I24" s="139"/>
      <c r="J24" s="28"/>
    </row>
    <row r="25" spans="2:10" ht="27.75" customHeight="1">
      <c r="B25" s="147" t="s">
        <v>80</v>
      </c>
      <c r="C25" s="341" t="s">
        <v>132</v>
      </c>
      <c r="D25" s="342"/>
      <c r="E25" s="342"/>
      <c r="F25" s="342"/>
      <c r="G25" s="343"/>
      <c r="H25" s="141" t="s">
        <v>18</v>
      </c>
      <c r="I25" s="142">
        <f>IF(Meraci!F13&gt;0,Meraci!F10/Meraci!F13,0)</f>
        <v>0</v>
      </c>
      <c r="J25" s="29"/>
    </row>
    <row r="26" spans="2:10" ht="27.75" customHeight="1">
      <c r="B26" s="148" t="s">
        <v>109</v>
      </c>
      <c r="C26" s="344" t="s">
        <v>118</v>
      </c>
      <c r="D26" s="344"/>
      <c r="E26" s="344"/>
      <c r="F26" s="344"/>
      <c r="G26" s="344"/>
      <c r="H26" s="129" t="s">
        <v>18</v>
      </c>
      <c r="I26" s="130">
        <f>IF(Meraci!F14&gt;0,Meraci!F15/Meraci!F14,0)</f>
        <v>0</v>
      </c>
      <c r="J26" s="28"/>
    </row>
    <row r="27" spans="2:10" ht="12.75">
      <c r="B27" s="137" t="s">
        <v>81</v>
      </c>
      <c r="C27" s="340" t="s">
        <v>225</v>
      </c>
      <c r="D27" s="340"/>
      <c r="E27" s="340"/>
      <c r="F27" s="340"/>
      <c r="G27" s="340"/>
      <c r="H27" s="138"/>
      <c r="I27" s="139"/>
      <c r="J27" s="31"/>
    </row>
    <row r="28" spans="2:9" ht="12.75">
      <c r="B28" s="149" t="s">
        <v>82</v>
      </c>
      <c r="C28" s="339" t="s">
        <v>187</v>
      </c>
      <c r="D28" s="339"/>
      <c r="E28" s="339"/>
      <c r="F28" s="339"/>
      <c r="G28" s="339"/>
      <c r="H28" s="150" t="s">
        <v>18</v>
      </c>
      <c r="I28" s="151">
        <f>IF(Obracun!F26&gt;0,1-(Obracun!F23+Obracun!F24)/Obracun!F26,0)</f>
        <v>0</v>
      </c>
    </row>
    <row r="30" spans="2:8" ht="12.75">
      <c r="B30" s="9"/>
      <c r="C30" s="346"/>
      <c r="D30" s="347"/>
      <c r="E30" s="347"/>
      <c r="F30" s="347"/>
      <c r="G30" s="347"/>
      <c r="H30" s="5"/>
    </row>
    <row r="31" spans="2:8" ht="12.75">
      <c r="B31" s="9"/>
      <c r="C31" s="346"/>
      <c r="D31" s="347"/>
      <c r="E31" s="347"/>
      <c r="F31" s="347"/>
      <c r="G31" s="347"/>
      <c r="H31" s="5"/>
    </row>
    <row r="32" spans="2:8" ht="12.75">
      <c r="B32" s="9"/>
      <c r="C32" s="346"/>
      <c r="D32" s="347"/>
      <c r="E32" s="347"/>
      <c r="F32" s="347"/>
      <c r="G32" s="347"/>
      <c r="H32" s="5"/>
    </row>
  </sheetData>
  <sheetProtection selectLockedCells="1" selectUnlockedCells="1"/>
  <mergeCells count="27">
    <mergeCell ref="C30:G30"/>
    <mergeCell ref="C31:G31"/>
    <mergeCell ref="C32:G32"/>
    <mergeCell ref="C13:G13"/>
    <mergeCell ref="C18:G18"/>
    <mergeCell ref="C20:G20"/>
    <mergeCell ref="C14:G14"/>
    <mergeCell ref="C15:G15"/>
    <mergeCell ref="C16:G16"/>
    <mergeCell ref="C22:G22"/>
    <mergeCell ref="I7:I8"/>
    <mergeCell ref="C28:G28"/>
    <mergeCell ref="C27:G27"/>
    <mergeCell ref="C25:G25"/>
    <mergeCell ref="C26:G26"/>
    <mergeCell ref="C21:G21"/>
    <mergeCell ref="C23:G23"/>
    <mergeCell ref="C24:G24"/>
    <mergeCell ref="C17:G17"/>
    <mergeCell ref="B7:B8"/>
    <mergeCell ref="C7:G8"/>
    <mergeCell ref="C19:G19"/>
    <mergeCell ref="H7:H8"/>
    <mergeCell ref="C9:G9"/>
    <mergeCell ref="C10:G10"/>
    <mergeCell ref="C11:G11"/>
    <mergeCell ref="C12:G12"/>
  </mergeCells>
  <printOptions/>
  <pageMargins left="0.25" right="0.25" top="0.75" bottom="0.75" header="0.3" footer="0.3"/>
  <pageSetup horizontalDpi="600" verticalDpi="600" orientation="portrait" paperSize="9" r:id="rId1"/>
  <headerFooter>
    <oddFooter>&amp;CКомерцијални квалитет испоруке природног гаса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K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7109375" style="8" customWidth="1"/>
    <col min="7" max="7" width="63.8515625" style="0" customWidth="1"/>
    <col min="8" max="8" width="8.421875" style="4" customWidth="1"/>
    <col min="10" max="10" width="24.421875" style="0" customWidth="1"/>
  </cols>
  <sheetData>
    <row r="1" s="15" customFormat="1" ht="12.75">
      <c r="B1" s="15" t="s">
        <v>0</v>
      </c>
    </row>
    <row r="2" spans="8:9" s="16" customFormat="1" ht="10.5" customHeight="1">
      <c r="H2" s="17" t="s">
        <v>8</v>
      </c>
      <c r="I2" s="18">
        <f>IF('Poc.strana'!C41&lt;&gt;"",'Poc.strana'!C41,"")</f>
      </c>
    </row>
    <row r="3" s="16" customFormat="1" ht="12.75">
      <c r="B3" s="15" t="str">
        <f>+CONCATENATE('Poc.strana'!A22," ",'Poc.strana'!C22)</f>
        <v>Назив енергетског субјекта: </v>
      </c>
    </row>
    <row r="4" s="16" customFormat="1" ht="7.5" customHeight="1"/>
    <row r="5" s="19" customFormat="1" ht="12.75">
      <c r="B5" s="16" t="str">
        <f>CONCATENATE("Табела ",Sadrzaj_Dinamika!C18,". ",Sadrzaj_Dinamika!D18,"у периоду ",'Poc.strana'!C31)</f>
        <v>Табела ПГКПИ-9. Додатни аналитички подаци о резултатима праћења квалитета у периоду 01.јануар.2018.-31.март.2018.године</v>
      </c>
    </row>
    <row r="6" spans="2:9" ht="11.25" customHeight="1">
      <c r="B6" s="358"/>
      <c r="C6" s="360" t="s">
        <v>226</v>
      </c>
      <c r="D6" s="360"/>
      <c r="E6" s="360"/>
      <c r="F6" s="360"/>
      <c r="G6" s="360"/>
      <c r="H6" s="324" t="s">
        <v>193</v>
      </c>
      <c r="I6" s="363"/>
    </row>
    <row r="7" spans="2:9" ht="6" customHeight="1" thickBot="1">
      <c r="B7" s="359"/>
      <c r="C7" s="361"/>
      <c r="D7" s="361"/>
      <c r="E7" s="361"/>
      <c r="F7" s="361"/>
      <c r="G7" s="361"/>
      <c r="H7" s="325"/>
      <c r="I7" s="364"/>
    </row>
    <row r="8" spans="2:9" ht="14.25" customHeight="1" thickTop="1">
      <c r="B8" s="368" t="s">
        <v>215</v>
      </c>
      <c r="C8" s="369"/>
      <c r="D8" s="369"/>
      <c r="E8" s="369"/>
      <c r="F8" s="369"/>
      <c r="G8" s="369"/>
      <c r="H8" s="369"/>
      <c r="I8" s="370"/>
    </row>
    <row r="9" spans="2:9" ht="12.75" customHeight="1">
      <c r="B9" s="152" t="s">
        <v>62</v>
      </c>
      <c r="C9" s="374" t="s">
        <v>227</v>
      </c>
      <c r="D9" s="375"/>
      <c r="E9" s="375"/>
      <c r="F9" s="375"/>
      <c r="G9" s="375"/>
      <c r="H9" s="375"/>
      <c r="I9" s="376"/>
    </row>
    <row r="10" spans="2:10" s="6" customFormat="1" ht="18" customHeight="1">
      <c r="B10" s="153" t="s">
        <v>63</v>
      </c>
      <c r="C10" s="380" t="s">
        <v>259</v>
      </c>
      <c r="D10" s="380"/>
      <c r="E10" s="380"/>
      <c r="F10" s="380"/>
      <c r="G10" s="380"/>
      <c r="H10" s="154" t="s">
        <v>17</v>
      </c>
      <c r="I10" s="155">
        <f>IF(Prikljucenje!F17&lt;&gt;"",Prikljucenje!F17,"")</f>
      </c>
      <c r="J10" s="30"/>
    </row>
    <row r="11" spans="2:9" s="6" customFormat="1" ht="18" customHeight="1">
      <c r="B11" s="156" t="s">
        <v>64</v>
      </c>
      <c r="C11" s="380" t="s">
        <v>133</v>
      </c>
      <c r="D11" s="380"/>
      <c r="E11" s="380"/>
      <c r="F11" s="380"/>
      <c r="G11" s="380"/>
      <c r="H11" s="157" t="s">
        <v>17</v>
      </c>
      <c r="I11" s="158">
        <f>IF(Prikljucenje!F18&lt;&gt;"",Prikljucenje!F18,"")</f>
      </c>
    </row>
    <row r="12" spans="2:9" s="6" customFormat="1" ht="18" customHeight="1">
      <c r="B12" s="159" t="s">
        <v>66</v>
      </c>
      <c r="C12" s="380" t="s">
        <v>113</v>
      </c>
      <c r="D12" s="380"/>
      <c r="E12" s="380"/>
      <c r="F12" s="380"/>
      <c r="G12" s="380"/>
      <c r="H12" s="157" t="s">
        <v>17</v>
      </c>
      <c r="I12" s="158">
        <f>IF(Prikljucenje!F19&lt;&gt;"",Prikljucenje!F19,"")</f>
      </c>
    </row>
    <row r="13" spans="2:10" s="6" customFormat="1" ht="18" customHeight="1">
      <c r="B13" s="156" t="s">
        <v>67</v>
      </c>
      <c r="C13" s="371" t="s">
        <v>114</v>
      </c>
      <c r="D13" s="372"/>
      <c r="E13" s="372"/>
      <c r="F13" s="372"/>
      <c r="G13" s="373"/>
      <c r="H13" s="160" t="s">
        <v>17</v>
      </c>
      <c r="I13" s="161">
        <f>IF(Prikljucenje!F20&lt;&gt;"",Prikljucenje!F20,"")</f>
      </c>
      <c r="J13" s="30"/>
    </row>
    <row r="14" spans="2:10" s="6" customFormat="1" ht="18" customHeight="1">
      <c r="B14" s="159" t="s">
        <v>68</v>
      </c>
      <c r="C14" s="371" t="s">
        <v>167</v>
      </c>
      <c r="D14" s="372"/>
      <c r="E14" s="372"/>
      <c r="F14" s="372"/>
      <c r="G14" s="373"/>
      <c r="H14" s="157" t="s">
        <v>17</v>
      </c>
      <c r="I14" s="158">
        <f>Prikljucenje!F28</f>
        <v>0</v>
      </c>
      <c r="J14" s="30"/>
    </row>
    <row r="15" spans="2:9" s="6" customFormat="1" ht="24" customHeight="1">
      <c r="B15" s="159" t="s">
        <v>166</v>
      </c>
      <c r="C15" s="365" t="s">
        <v>134</v>
      </c>
      <c r="D15" s="366"/>
      <c r="E15" s="366"/>
      <c r="F15" s="366"/>
      <c r="G15" s="367"/>
      <c r="H15" s="157" t="s">
        <v>17</v>
      </c>
      <c r="I15" s="158">
        <f>IF(Prikljucenje!F30&lt;&gt;"",Prikljucenje!F30,"")</f>
      </c>
    </row>
    <row r="16" spans="2:9" s="6" customFormat="1" ht="13.5" customHeight="1">
      <c r="B16" s="149">
        <v>2</v>
      </c>
      <c r="C16" s="377" t="s">
        <v>222</v>
      </c>
      <c r="D16" s="378"/>
      <c r="E16" s="378"/>
      <c r="F16" s="378"/>
      <c r="G16" s="378"/>
      <c r="H16" s="378"/>
      <c r="I16" s="379"/>
    </row>
    <row r="17" spans="2:11" ht="18" customHeight="1">
      <c r="B17" s="162" t="s">
        <v>71</v>
      </c>
      <c r="C17" s="362" t="s">
        <v>176</v>
      </c>
      <c r="D17" s="362"/>
      <c r="E17" s="362"/>
      <c r="F17" s="362"/>
      <c r="G17" s="362"/>
      <c r="H17" s="154" t="s">
        <v>17</v>
      </c>
      <c r="I17" s="163">
        <f>IF(Obustava!F14&lt;&gt;"",Obustava!F14,"")</f>
      </c>
      <c r="J17" s="10"/>
      <c r="K17" s="10"/>
    </row>
    <row r="18" spans="2:9" s="6" customFormat="1" ht="18" customHeight="1">
      <c r="B18" s="156" t="s">
        <v>72</v>
      </c>
      <c r="C18" s="381" t="s">
        <v>162</v>
      </c>
      <c r="D18" s="381"/>
      <c r="E18" s="381"/>
      <c r="F18" s="381"/>
      <c r="G18" s="381"/>
      <c r="H18" s="164" t="s">
        <v>17</v>
      </c>
      <c r="I18" s="165">
        <f>IF(Obustava!F19&lt;&gt;"",Obustava!F19,"")</f>
      </c>
    </row>
    <row r="19" spans="2:9" s="6" customFormat="1" ht="18" customHeight="1">
      <c r="B19" s="159" t="s">
        <v>157</v>
      </c>
      <c r="C19" s="380" t="s">
        <v>98</v>
      </c>
      <c r="D19" s="380"/>
      <c r="E19" s="380"/>
      <c r="F19" s="380"/>
      <c r="G19" s="380"/>
      <c r="H19" s="157" t="s">
        <v>178</v>
      </c>
      <c r="I19" s="166">
        <f>IF(Obustava!F23&lt;&gt;"",Obustava!F23,"")</f>
      </c>
    </row>
    <row r="20" spans="2:9" s="6" customFormat="1" ht="15.75" customHeight="1">
      <c r="B20" s="149">
        <v>3</v>
      </c>
      <c r="C20" s="377" t="s">
        <v>223</v>
      </c>
      <c r="D20" s="378"/>
      <c r="E20" s="378"/>
      <c r="F20" s="378"/>
      <c r="G20" s="378"/>
      <c r="H20" s="378"/>
      <c r="I20" s="379"/>
    </row>
    <row r="21" spans="2:11" ht="18" customHeight="1">
      <c r="B21" s="162" t="s">
        <v>74</v>
      </c>
      <c r="C21" s="362" t="s">
        <v>181</v>
      </c>
      <c r="D21" s="362"/>
      <c r="E21" s="362"/>
      <c r="F21" s="362"/>
      <c r="G21" s="362"/>
      <c r="H21" s="154" t="s">
        <v>17</v>
      </c>
      <c r="I21" s="163">
        <f>IF(Iskljucenje!F14&lt;&gt;"",Iskljucenje!F14,"")</f>
      </c>
      <c r="J21" s="10"/>
      <c r="K21" s="10"/>
    </row>
    <row r="22" spans="2:9" s="6" customFormat="1" ht="18" customHeight="1">
      <c r="B22" s="167" t="s">
        <v>75</v>
      </c>
      <c r="C22" s="381" t="s">
        <v>163</v>
      </c>
      <c r="D22" s="381"/>
      <c r="E22" s="381"/>
      <c r="F22" s="381"/>
      <c r="G22" s="381"/>
      <c r="H22" s="160" t="s">
        <v>17</v>
      </c>
      <c r="I22" s="165">
        <f>IF(Iskljucenje!F17&lt;&gt;"",Iskljucenje!F17,"")</f>
      </c>
    </row>
    <row r="23" spans="2:9" s="6" customFormat="1" ht="18" customHeight="1">
      <c r="B23" s="159" t="s">
        <v>76</v>
      </c>
      <c r="C23" s="380" t="s">
        <v>99</v>
      </c>
      <c r="D23" s="380"/>
      <c r="E23" s="380"/>
      <c r="F23" s="380"/>
      <c r="G23" s="380"/>
      <c r="H23" s="157" t="s">
        <v>178</v>
      </c>
      <c r="I23" s="166">
        <f>IF(Iskljucenje!F19&lt;&gt;"",Iskljucenje!F19,"")</f>
      </c>
    </row>
    <row r="24" spans="2:9" ht="13.5" customHeight="1">
      <c r="B24" s="149" t="s">
        <v>77</v>
      </c>
      <c r="C24" s="377" t="s">
        <v>224</v>
      </c>
      <c r="D24" s="378"/>
      <c r="E24" s="378"/>
      <c r="F24" s="378"/>
      <c r="G24" s="378"/>
      <c r="H24" s="378"/>
      <c r="I24" s="379"/>
    </row>
    <row r="25" spans="2:9" s="6" customFormat="1" ht="18" customHeight="1">
      <c r="B25" s="162" t="s">
        <v>85</v>
      </c>
      <c r="C25" s="390" t="s">
        <v>119</v>
      </c>
      <c r="D25" s="390"/>
      <c r="E25" s="390"/>
      <c r="F25" s="390"/>
      <c r="G25" s="390"/>
      <c r="H25" s="168" t="s">
        <v>178</v>
      </c>
      <c r="I25" s="169">
        <f>IF(Meraci!F16&lt;&gt;"",Meraci!F16,"")</f>
      </c>
    </row>
    <row r="26" spans="2:9" ht="15.75" customHeight="1">
      <c r="B26" s="170" t="s">
        <v>79</v>
      </c>
      <c r="C26" s="377" t="s">
        <v>228</v>
      </c>
      <c r="D26" s="378"/>
      <c r="E26" s="378"/>
      <c r="F26" s="378"/>
      <c r="G26" s="378"/>
      <c r="H26" s="378"/>
      <c r="I26" s="379"/>
    </row>
    <row r="27" spans="2:11" ht="18" customHeight="1">
      <c r="B27" s="171" t="s">
        <v>80</v>
      </c>
      <c r="C27" s="389" t="s">
        <v>164</v>
      </c>
      <c r="D27" s="389"/>
      <c r="E27" s="389"/>
      <c r="F27" s="389"/>
      <c r="G27" s="389"/>
      <c r="H27" s="172" t="s">
        <v>17</v>
      </c>
      <c r="I27" s="173">
        <f>IF(Obracun!F20&lt;&gt;"",Obracun!F20,"")</f>
      </c>
      <c r="J27" s="10"/>
      <c r="K27" s="10"/>
    </row>
    <row r="28" spans="2:9" ht="13.5" customHeight="1">
      <c r="B28" s="170" t="s">
        <v>81</v>
      </c>
      <c r="C28" s="377" t="s">
        <v>229</v>
      </c>
      <c r="D28" s="378"/>
      <c r="E28" s="378"/>
      <c r="F28" s="378"/>
      <c r="G28" s="378"/>
      <c r="H28" s="378"/>
      <c r="I28" s="379"/>
    </row>
    <row r="29" spans="2:11" ht="17.25" customHeight="1">
      <c r="B29" s="174" t="s">
        <v>82</v>
      </c>
      <c r="C29" s="391" t="s">
        <v>101</v>
      </c>
      <c r="D29" s="391"/>
      <c r="E29" s="391"/>
      <c r="F29" s="391"/>
      <c r="G29" s="391"/>
      <c r="H29" s="175" t="s">
        <v>15</v>
      </c>
      <c r="I29" s="176">
        <f>IF('Korisnicki servis'!E16&lt;&gt;"",'Korisnicki servis'!E16,"")</f>
      </c>
      <c r="J29" s="10"/>
      <c r="K29" s="10"/>
    </row>
    <row r="30" spans="2:11" ht="17.25" customHeight="1">
      <c r="B30" s="153" t="s">
        <v>158</v>
      </c>
      <c r="C30" s="381" t="s">
        <v>102</v>
      </c>
      <c r="D30" s="381"/>
      <c r="E30" s="381"/>
      <c r="F30" s="381"/>
      <c r="G30" s="381"/>
      <c r="H30" s="160" t="s">
        <v>44</v>
      </c>
      <c r="I30" s="177">
        <f>IF('Korisnicki servis'!E17&lt;&gt;"",'Korisnicki servis'!E17,"")</f>
      </c>
      <c r="J30" s="10"/>
      <c r="K30" s="10"/>
    </row>
    <row r="31" spans="2:11" ht="17.25" customHeight="1">
      <c r="B31" s="156" t="s">
        <v>159</v>
      </c>
      <c r="C31" s="381" t="s">
        <v>104</v>
      </c>
      <c r="D31" s="381"/>
      <c r="E31" s="381"/>
      <c r="F31" s="381"/>
      <c r="G31" s="381"/>
      <c r="H31" s="160" t="s">
        <v>17</v>
      </c>
      <c r="I31" s="177">
        <f>IF('Korisnicki servis'!E18&lt;&gt;"",'Korisnicki servis'!E18,"")</f>
      </c>
      <c r="J31" s="10"/>
      <c r="K31" s="10"/>
    </row>
    <row r="32" spans="2:11" ht="17.25" customHeight="1">
      <c r="B32" s="156" t="s">
        <v>160</v>
      </c>
      <c r="C32" s="381" t="s">
        <v>103</v>
      </c>
      <c r="D32" s="381"/>
      <c r="E32" s="381"/>
      <c r="F32" s="381"/>
      <c r="G32" s="381"/>
      <c r="H32" s="160" t="s">
        <v>15</v>
      </c>
      <c r="I32" s="177">
        <f>IF('Korisnicki servis'!E19&lt;&gt;"",'Korisnicki servis'!E19,"")</f>
      </c>
      <c r="J32" s="10"/>
      <c r="K32" s="10"/>
    </row>
    <row r="33" spans="2:11" ht="17.25" customHeight="1">
      <c r="B33" s="178" t="s">
        <v>161</v>
      </c>
      <c r="C33" s="392" t="s">
        <v>105</v>
      </c>
      <c r="D33" s="392"/>
      <c r="E33" s="392"/>
      <c r="F33" s="392"/>
      <c r="G33" s="392"/>
      <c r="H33" s="179" t="s">
        <v>44</v>
      </c>
      <c r="I33" s="180">
        <f>IF('Korisnicki servis'!E21&lt;&gt;"",'Korisnicki servis'!E21,"")</f>
      </c>
      <c r="J33" s="10"/>
      <c r="K33" s="10"/>
    </row>
    <row r="34" spans="2:9" ht="13.5" customHeight="1">
      <c r="B34" s="383" t="s">
        <v>230</v>
      </c>
      <c r="C34" s="384"/>
      <c r="D34" s="384"/>
      <c r="E34" s="384"/>
      <c r="F34" s="384"/>
      <c r="G34" s="384"/>
      <c r="H34" s="384"/>
      <c r="I34" s="385"/>
    </row>
    <row r="35" spans="2:9" ht="25.5" customHeight="1">
      <c r="B35" s="170" t="s">
        <v>69</v>
      </c>
      <c r="C35" s="386" t="s">
        <v>135</v>
      </c>
      <c r="D35" s="387"/>
      <c r="E35" s="387"/>
      <c r="F35" s="387"/>
      <c r="G35" s="388"/>
      <c r="H35" s="172" t="s">
        <v>18</v>
      </c>
      <c r="I35" s="181">
        <f>IF((Prikljucenje!F9+Prikljucenje!F10)&gt;0,Prikljucenje!F13/(Prikljucenje!F9+Prikljucenje!F10),0)</f>
        <v>0</v>
      </c>
    </row>
    <row r="36" spans="2:9" ht="13.5" customHeight="1">
      <c r="B36" s="383" t="s">
        <v>231</v>
      </c>
      <c r="C36" s="384"/>
      <c r="D36" s="384"/>
      <c r="E36" s="384"/>
      <c r="F36" s="384"/>
      <c r="G36" s="384"/>
      <c r="H36" s="384"/>
      <c r="I36" s="385"/>
    </row>
    <row r="37" spans="2:9" s="53" customFormat="1" ht="12.75">
      <c r="B37" s="182" t="s">
        <v>109</v>
      </c>
      <c r="C37" s="382" t="s">
        <v>183</v>
      </c>
      <c r="D37" s="382"/>
      <c r="E37" s="382"/>
      <c r="F37" s="382"/>
      <c r="G37" s="382"/>
      <c r="H37" s="183" t="s">
        <v>18</v>
      </c>
      <c r="I37" s="184">
        <f>IF(Obracun!F9&gt;0,Obracun!F23/Obracun!F9,0)</f>
        <v>0</v>
      </c>
    </row>
  </sheetData>
  <sheetProtection selectLockedCells="1" selectUnlockedCells="1"/>
  <mergeCells count="34">
    <mergeCell ref="C29:G29"/>
    <mergeCell ref="C30:G30"/>
    <mergeCell ref="B34:I34"/>
    <mergeCell ref="C33:G33"/>
    <mergeCell ref="C18:G18"/>
    <mergeCell ref="C24:I24"/>
    <mergeCell ref="C31:G31"/>
    <mergeCell ref="C26:I26"/>
    <mergeCell ref="C37:G37"/>
    <mergeCell ref="B36:I36"/>
    <mergeCell ref="C35:G35"/>
    <mergeCell ref="C11:G11"/>
    <mergeCell ref="C12:G12"/>
    <mergeCell ref="C32:G32"/>
    <mergeCell ref="C28:I28"/>
    <mergeCell ref="C27:G27"/>
    <mergeCell ref="C20:I20"/>
    <mergeCell ref="C25:G25"/>
    <mergeCell ref="C10:G10"/>
    <mergeCell ref="C13:G13"/>
    <mergeCell ref="C22:G22"/>
    <mergeCell ref="C23:G23"/>
    <mergeCell ref="C19:G19"/>
    <mergeCell ref="C21:G21"/>
    <mergeCell ref="B6:B7"/>
    <mergeCell ref="C6:G7"/>
    <mergeCell ref="C17:G17"/>
    <mergeCell ref="H6:H7"/>
    <mergeCell ref="I6:I7"/>
    <mergeCell ref="C15:G15"/>
    <mergeCell ref="B8:I8"/>
    <mergeCell ref="C14:G14"/>
    <mergeCell ref="C9:I9"/>
    <mergeCell ref="C16:I16"/>
  </mergeCells>
  <printOptions horizontalCentered="1"/>
  <pageMargins left="0.25" right="0.25" top="0" bottom="0" header="0" footer="0.3"/>
  <pageSetup horizontalDpi="600" verticalDpi="600" orientation="landscape" paperSize="9" r:id="rId1"/>
  <headerFooter>
    <oddFooter xml:space="preserve">&amp;CАналитички подаци о раду оператора система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6.140625" style="3" customWidth="1"/>
    <col min="3" max="3" width="10.7109375" style="3" customWidth="1"/>
    <col min="4" max="4" width="47.7109375" style="2" customWidth="1"/>
    <col min="5" max="5" width="15.421875" style="2" customWidth="1"/>
    <col min="6" max="6" width="20.00390625" style="2" customWidth="1"/>
    <col min="7" max="9" width="9.140625" style="2" customWidth="1"/>
    <col min="10" max="10" width="4.57421875" style="2" customWidth="1"/>
    <col min="11" max="11" width="34.7109375" style="2" hidden="1" customWidth="1"/>
    <col min="12" max="16384" width="9.140625" style="2" customWidth="1"/>
  </cols>
  <sheetData>
    <row r="1" s="12" customFormat="1" ht="12.75">
      <c r="B1" s="12" t="s">
        <v>0</v>
      </c>
    </row>
    <row r="2" spans="4:5" s="1" customFormat="1" ht="14.25" customHeight="1">
      <c r="D2" s="13" t="s">
        <v>8</v>
      </c>
      <c r="E2" s="14">
        <f>IF('Poc.strana'!C41&lt;&gt;"",'Poc.strana'!C41,"")</f>
      </c>
    </row>
    <row r="3" s="1" customFormat="1" ht="12.75">
      <c r="B3" s="12" t="str">
        <f>+CONCATENATE('Poc.strana'!A22," ",'Poc.strana'!C22)</f>
        <v>Назив енергетског субјекта: </v>
      </c>
    </row>
    <row r="4" spans="1:7" s="1" customFormat="1" ht="12.75">
      <c r="A4" s="185"/>
      <c r="B4" s="185"/>
      <c r="C4" s="185"/>
      <c r="D4" s="185"/>
      <c r="E4" s="185"/>
      <c r="F4" s="185"/>
      <c r="G4" s="185"/>
    </row>
    <row r="5" spans="1:7" s="1" customFormat="1" ht="7.5" customHeight="1">
      <c r="A5" s="185"/>
      <c r="B5" s="185"/>
      <c r="C5" s="185"/>
      <c r="D5" s="185"/>
      <c r="E5" s="185"/>
      <c r="F5" s="185"/>
      <c r="G5" s="185"/>
    </row>
    <row r="6" spans="1:7" ht="12.75">
      <c r="A6" s="186"/>
      <c r="B6" s="185" t="s">
        <v>156</v>
      </c>
      <c r="C6" s="185"/>
      <c r="D6" s="185"/>
      <c r="E6" s="186"/>
      <c r="F6" s="186"/>
      <c r="G6" s="186"/>
    </row>
    <row r="7" spans="1:7" s="3" customFormat="1" ht="16.5" customHeight="1">
      <c r="A7" s="187"/>
      <c r="B7" s="196" t="s">
        <v>188</v>
      </c>
      <c r="C7" s="196" t="s">
        <v>189</v>
      </c>
      <c r="D7" s="196"/>
      <c r="E7" s="187"/>
      <c r="F7" s="187"/>
      <c r="G7" s="187"/>
    </row>
    <row r="8" spans="1:7" s="3" customFormat="1" ht="13.5" thickBot="1">
      <c r="A8" s="187"/>
      <c r="B8" s="197"/>
      <c r="C8" s="197"/>
      <c r="D8" s="197"/>
      <c r="E8" s="187"/>
      <c r="F8" s="187"/>
      <c r="G8" s="187"/>
    </row>
    <row r="9" spans="1:7" s="3" customFormat="1" ht="12.75" customHeight="1" hidden="1" thickTop="1">
      <c r="A9" s="187"/>
      <c r="B9" s="188">
        <v>1</v>
      </c>
      <c r="C9" s="188" t="s">
        <v>86</v>
      </c>
      <c r="D9" s="189" t="s">
        <v>87</v>
      </c>
      <c r="E9" s="187"/>
      <c r="F9" s="187"/>
      <c r="G9" s="187"/>
    </row>
    <row r="10" spans="1:7" s="3" customFormat="1" ht="12.75" customHeight="1" thickTop="1">
      <c r="A10" s="187"/>
      <c r="B10" s="190">
        <v>1</v>
      </c>
      <c r="C10" s="191" t="s">
        <v>86</v>
      </c>
      <c r="D10" s="192" t="s">
        <v>89</v>
      </c>
      <c r="E10" s="187"/>
      <c r="F10" s="187"/>
      <c r="G10" s="187"/>
    </row>
    <row r="11" spans="1:7" s="3" customFormat="1" ht="12.75" customHeight="1">
      <c r="A11" s="187"/>
      <c r="B11" s="190">
        <v>2</v>
      </c>
      <c r="C11" s="191" t="s">
        <v>88</v>
      </c>
      <c r="D11" s="192" t="s">
        <v>108</v>
      </c>
      <c r="E11" s="187"/>
      <c r="F11" s="187"/>
      <c r="G11" s="187"/>
    </row>
    <row r="12" spans="1:7" s="3" customFormat="1" ht="12.75" customHeight="1">
      <c r="A12" s="187"/>
      <c r="B12" s="190">
        <v>3</v>
      </c>
      <c r="C12" s="191" t="s">
        <v>90</v>
      </c>
      <c r="D12" s="192" t="s">
        <v>83</v>
      </c>
      <c r="E12" s="187"/>
      <c r="F12" s="187"/>
      <c r="G12" s="187"/>
    </row>
    <row r="13" spans="1:7" s="3" customFormat="1" ht="12.75" customHeight="1">
      <c r="A13" s="187"/>
      <c r="B13" s="190">
        <v>4</v>
      </c>
      <c r="C13" s="191" t="s">
        <v>92</v>
      </c>
      <c r="D13" s="192" t="s">
        <v>93</v>
      </c>
      <c r="E13" s="187"/>
      <c r="F13" s="187"/>
      <c r="G13" s="187"/>
    </row>
    <row r="14" spans="1:7" s="3" customFormat="1" ht="12.75" customHeight="1">
      <c r="A14" s="187"/>
      <c r="B14" s="190">
        <v>5</v>
      </c>
      <c r="C14" s="191" t="s">
        <v>94</v>
      </c>
      <c r="D14" s="192" t="s">
        <v>95</v>
      </c>
      <c r="E14" s="187"/>
      <c r="F14" s="187"/>
      <c r="G14" s="187"/>
    </row>
    <row r="15" spans="1:7" s="3" customFormat="1" ht="12.75" customHeight="1">
      <c r="A15" s="187"/>
      <c r="B15" s="190">
        <v>6</v>
      </c>
      <c r="C15" s="191" t="s">
        <v>96</v>
      </c>
      <c r="D15" s="192" t="s">
        <v>97</v>
      </c>
      <c r="E15" s="187"/>
      <c r="F15" s="187"/>
      <c r="G15" s="187"/>
    </row>
    <row r="16" spans="1:7" s="3" customFormat="1" ht="13.5" customHeight="1">
      <c r="A16" s="187"/>
      <c r="B16" s="190">
        <v>7</v>
      </c>
      <c r="C16" s="191" t="s">
        <v>100</v>
      </c>
      <c r="D16" s="192" t="s">
        <v>54</v>
      </c>
      <c r="E16" s="187"/>
      <c r="F16" s="187"/>
      <c r="G16" s="187"/>
    </row>
    <row r="17" spans="1:7" s="3" customFormat="1" ht="13.5" customHeight="1">
      <c r="A17" s="187"/>
      <c r="B17" s="190">
        <v>8</v>
      </c>
      <c r="C17" s="190" t="s">
        <v>106</v>
      </c>
      <c r="D17" s="192" t="s">
        <v>260</v>
      </c>
      <c r="E17" s="187"/>
      <c r="F17" s="187"/>
      <c r="G17" s="187"/>
    </row>
    <row r="18" spans="1:7" s="3" customFormat="1" ht="13.5" customHeight="1">
      <c r="A18" s="187"/>
      <c r="B18" s="193">
        <v>9</v>
      </c>
      <c r="C18" s="193" t="s">
        <v>107</v>
      </c>
      <c r="D18" s="194" t="s">
        <v>155</v>
      </c>
      <c r="E18" s="187"/>
      <c r="F18" s="187"/>
      <c r="G18" s="187"/>
    </row>
    <row r="19" spans="1:7" ht="12.75">
      <c r="A19" s="195"/>
      <c r="B19" s="187"/>
      <c r="C19" s="187"/>
      <c r="D19" s="195"/>
      <c r="E19" s="195"/>
      <c r="F19" s="195"/>
      <c r="G19" s="195"/>
    </row>
    <row r="20" spans="1:7" ht="14.25" customHeight="1">
      <c r="A20" s="195"/>
      <c r="B20" s="185" t="str">
        <f>CONCATENATE(D9)</f>
        <v>Периоди извештавања и рокови за достављање информација</v>
      </c>
      <c r="C20" s="187"/>
      <c r="D20" s="195"/>
      <c r="E20" s="195"/>
      <c r="F20" s="195"/>
      <c r="G20" s="195"/>
    </row>
    <row r="21" spans="1:7" ht="13.5" customHeight="1">
      <c r="A21" s="195"/>
      <c r="B21" s="196" t="s">
        <v>188</v>
      </c>
      <c r="C21" s="196" t="s">
        <v>190</v>
      </c>
      <c r="D21" s="196"/>
      <c r="E21" s="196" t="s">
        <v>191</v>
      </c>
      <c r="F21" s="196" t="s">
        <v>192</v>
      </c>
      <c r="G21" s="195"/>
    </row>
    <row r="22" spans="1:7" ht="13.5" thickBot="1">
      <c r="A22" s="195"/>
      <c r="B22" s="197"/>
      <c r="C22" s="197"/>
      <c r="D22" s="197"/>
      <c r="E22" s="197"/>
      <c r="F22" s="197"/>
      <c r="G22" s="195"/>
    </row>
    <row r="23" spans="1:11" ht="12.75" customHeight="1" thickTop="1">
      <c r="A23" s="195"/>
      <c r="B23" s="188">
        <v>1</v>
      </c>
      <c r="C23" s="200" t="s">
        <v>232</v>
      </c>
      <c r="D23" s="200"/>
      <c r="E23" s="188" t="s">
        <v>236</v>
      </c>
      <c r="F23" s="188" t="s">
        <v>56</v>
      </c>
      <c r="G23" s="195"/>
      <c r="K23" s="2" t="str">
        <f>+CONCATENATE("01.јануар.",'Poc.strana'!C29,".-31.март.",'Poc.strana'!C29,".године")</f>
        <v>01.јануар.2018.-31.март.2018.године</v>
      </c>
    </row>
    <row r="24" spans="1:11" ht="12.75">
      <c r="A24" s="195"/>
      <c r="B24" s="190">
        <v>2</v>
      </c>
      <c r="C24" s="199" t="s">
        <v>233</v>
      </c>
      <c r="D24" s="199"/>
      <c r="E24" s="190" t="s">
        <v>237</v>
      </c>
      <c r="F24" s="190" t="s">
        <v>56</v>
      </c>
      <c r="G24" s="195"/>
      <c r="K24" s="2" t="str">
        <f>+CONCATENATE("01.јануар.",'Poc.strana'!C29,".-30.јун.",'Poc.strana'!C29,".године")</f>
        <v>01.јануар.2018.-30.јун.2018.године</v>
      </c>
    </row>
    <row r="25" spans="1:11" ht="12.75">
      <c r="A25" s="195"/>
      <c r="B25" s="190">
        <v>3</v>
      </c>
      <c r="C25" s="199" t="s">
        <v>234</v>
      </c>
      <c r="D25" s="199"/>
      <c r="E25" s="190" t="s">
        <v>238</v>
      </c>
      <c r="F25" s="190" t="s">
        <v>56</v>
      </c>
      <c r="G25" s="195"/>
      <c r="K25" s="2" t="str">
        <f>+CONCATENATE("01.јануар.",'Poc.strana'!C29,".-30.септембар.",'Poc.strana'!C29,".године")</f>
        <v>01.јануар.2018.-30.септембар.2018.године</v>
      </c>
    </row>
    <row r="26" spans="1:11" ht="12.75">
      <c r="A26" s="195"/>
      <c r="B26" s="193">
        <v>4</v>
      </c>
      <c r="C26" s="198" t="s">
        <v>235</v>
      </c>
      <c r="D26" s="198"/>
      <c r="E26" s="193" t="s">
        <v>239</v>
      </c>
      <c r="F26" s="193" t="s">
        <v>56</v>
      </c>
      <c r="G26" s="195"/>
      <c r="K26" s="2" t="str">
        <f>+CONCATENATE("01.јануар.",'Poc.strana'!C29,".-31.децембар.",'Poc.strana'!C29,".године")</f>
        <v>01.јануар.2018.-31.децембар.2018.године</v>
      </c>
    </row>
    <row r="27" spans="1:7" ht="12.75">
      <c r="A27" s="195"/>
      <c r="B27" s="187"/>
      <c r="C27" s="187"/>
      <c r="D27" s="195"/>
      <c r="E27" s="195"/>
      <c r="F27" s="195"/>
      <c r="G27" s="195"/>
    </row>
    <row r="29" ht="15.75">
      <c r="B29" s="11" t="s">
        <v>58</v>
      </c>
    </row>
    <row r="31" ht="15.75">
      <c r="B31" s="11" t="s">
        <v>165</v>
      </c>
    </row>
    <row r="34" spans="2:4" ht="15.75">
      <c r="B34" s="11" t="s">
        <v>141</v>
      </c>
      <c r="D34" s="44" t="s">
        <v>142</v>
      </c>
    </row>
    <row r="35" ht="15.75">
      <c r="D35" s="44" t="s">
        <v>143</v>
      </c>
    </row>
  </sheetData>
  <sheetProtection selectLockedCells="1" selectUnlockedCells="1"/>
  <mergeCells count="10">
    <mergeCell ref="C26:D26"/>
    <mergeCell ref="C25:D25"/>
    <mergeCell ref="C24:D24"/>
    <mergeCell ref="C23:D23"/>
    <mergeCell ref="F21:F22"/>
    <mergeCell ref="B7:B8"/>
    <mergeCell ref="C7:D8"/>
    <mergeCell ref="E21:E22"/>
    <mergeCell ref="B21:B22"/>
    <mergeCell ref="C21:D22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&amp;CПериоди извештавања и рокови за достављање информација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showGridLines="0" showZero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3" customWidth="1"/>
    <col min="2" max="2" width="13.140625" style="33" customWidth="1"/>
    <col min="3" max="3" width="17.57421875" style="33" customWidth="1"/>
    <col min="4" max="4" width="51.28125" style="33" customWidth="1"/>
    <col min="5" max="5" width="8.140625" style="33" customWidth="1"/>
    <col min="6" max="6" width="11.7109375" style="33" customWidth="1"/>
    <col min="7" max="16384" width="9.140625" style="33" customWidth="1"/>
  </cols>
  <sheetData>
    <row r="1" s="32" customFormat="1" ht="12.75">
      <c r="B1" s="32" t="s">
        <v>0</v>
      </c>
    </row>
    <row r="2" spans="5:6" ht="14.25" customHeight="1">
      <c r="E2" s="34" t="s">
        <v>8</v>
      </c>
      <c r="F2" s="35">
        <f>IF('Poc.strana'!C41&lt;&gt;"",'Poc.strana'!C41,"")</f>
      </c>
    </row>
    <row r="3" ht="12.75">
      <c r="B3" s="32" t="str">
        <f>+CONCATENATE('Poc.strana'!A22," ",'Poc.strana'!C22)</f>
        <v>Назив енергетског субјекта: </v>
      </c>
    </row>
    <row r="5" ht="7.5" customHeight="1"/>
    <row r="6" spans="2:5" s="36" customFormat="1" ht="12.75">
      <c r="B6" s="43" t="str">
        <f>CONCATENATE("Табела ",Sadrzaj_Dinamika!C10,". ",Sadrzaj_Dinamika!D10,"у периоду ",'Poc.strana'!C31)</f>
        <v>Табела ПГКПИ-1. Прикључење објекта и прво пуштање природног гасау периоду 01.јануар.2018.-31.март.2018.године</v>
      </c>
      <c r="C6" s="33"/>
      <c r="D6" s="33"/>
      <c r="E6" s="33"/>
    </row>
    <row r="7" spans="2:6" ht="13.5" customHeight="1">
      <c r="B7" s="208" t="s">
        <v>194</v>
      </c>
      <c r="C7" s="208"/>
      <c r="D7" s="208"/>
      <c r="E7" s="208" t="s">
        <v>193</v>
      </c>
      <c r="F7" s="201"/>
    </row>
    <row r="8" spans="2:9" ht="13.5" thickBot="1">
      <c r="B8" s="213"/>
      <c r="C8" s="213"/>
      <c r="D8" s="213"/>
      <c r="E8" s="209"/>
      <c r="F8" s="202"/>
      <c r="G8" s="37"/>
      <c r="H8" s="37"/>
      <c r="I8" s="37"/>
    </row>
    <row r="9" spans="2:9" ht="22.5" customHeight="1" thickTop="1">
      <c r="B9" s="214" t="s">
        <v>195</v>
      </c>
      <c r="C9" s="210" t="s">
        <v>136</v>
      </c>
      <c r="D9" s="211"/>
      <c r="E9" s="38"/>
      <c r="F9" s="62"/>
      <c r="G9" s="37"/>
      <c r="H9" s="37"/>
      <c r="I9" s="37"/>
    </row>
    <row r="10" spans="2:9" ht="22.5" customHeight="1">
      <c r="B10" s="215"/>
      <c r="C10" s="212" t="s">
        <v>149</v>
      </c>
      <c r="D10" s="212"/>
      <c r="E10" s="39"/>
      <c r="F10" s="63"/>
      <c r="G10" s="37"/>
      <c r="H10" s="37"/>
      <c r="I10" s="37"/>
    </row>
    <row r="11" spans="2:9" ht="22.5" customHeight="1">
      <c r="B11" s="215"/>
      <c r="C11" s="217" t="s">
        <v>20</v>
      </c>
      <c r="D11" s="82" t="s">
        <v>137</v>
      </c>
      <c r="E11" s="39"/>
      <c r="F11" s="63"/>
      <c r="G11" s="37"/>
      <c r="H11" s="37"/>
      <c r="I11" s="37"/>
    </row>
    <row r="12" spans="2:9" ht="22.5" customHeight="1">
      <c r="B12" s="215"/>
      <c r="C12" s="218"/>
      <c r="D12" s="82" t="s">
        <v>65</v>
      </c>
      <c r="E12" s="39"/>
      <c r="F12" s="63"/>
      <c r="G12" s="37"/>
      <c r="H12" s="37"/>
      <c r="I12" s="37"/>
    </row>
    <row r="13" spans="2:9" ht="36.75" customHeight="1">
      <c r="B13" s="215"/>
      <c r="C13" s="218"/>
      <c r="D13" s="82" t="s">
        <v>150</v>
      </c>
      <c r="E13" s="39"/>
      <c r="F13" s="63"/>
      <c r="G13" s="37"/>
      <c r="H13" s="37"/>
      <c r="I13" s="37"/>
    </row>
    <row r="14" spans="2:9" ht="22.5" customHeight="1">
      <c r="B14" s="215"/>
      <c r="C14" s="219"/>
      <c r="D14" s="82" t="s">
        <v>21</v>
      </c>
      <c r="E14" s="39"/>
      <c r="F14" s="63">
        <f>(F9+F10)-(F11+F12+F13)</f>
        <v>0</v>
      </c>
      <c r="G14" s="37"/>
      <c r="H14" s="37"/>
      <c r="I14" s="37"/>
    </row>
    <row r="15" spans="2:9" ht="22.5" customHeight="1">
      <c r="B15" s="215"/>
      <c r="C15" s="203" t="s">
        <v>110</v>
      </c>
      <c r="D15" s="82" t="s">
        <v>241</v>
      </c>
      <c r="E15" s="40"/>
      <c r="F15" s="64"/>
      <c r="G15" s="37"/>
      <c r="H15" s="37"/>
      <c r="I15" s="37"/>
    </row>
    <row r="16" spans="2:9" ht="26.25" customHeight="1">
      <c r="B16" s="215"/>
      <c r="C16" s="203"/>
      <c r="D16" s="82" t="s">
        <v>242</v>
      </c>
      <c r="E16" s="40"/>
      <c r="F16" s="64"/>
      <c r="G16" s="37"/>
      <c r="H16" s="37"/>
      <c r="I16" s="37"/>
    </row>
    <row r="17" spans="2:9" ht="22.5" customHeight="1">
      <c r="B17" s="215"/>
      <c r="C17" s="203" t="s">
        <v>22</v>
      </c>
      <c r="D17" s="82" t="s">
        <v>138</v>
      </c>
      <c r="E17" s="85" t="s">
        <v>17</v>
      </c>
      <c r="F17" s="64"/>
      <c r="G17" s="37"/>
      <c r="H17" s="37"/>
      <c r="I17" s="37"/>
    </row>
    <row r="18" spans="2:9" ht="22.5" customHeight="1">
      <c r="B18" s="215"/>
      <c r="C18" s="204"/>
      <c r="D18" s="83" t="s">
        <v>139</v>
      </c>
      <c r="E18" s="86" t="s">
        <v>17</v>
      </c>
      <c r="F18" s="65"/>
      <c r="G18" s="37"/>
      <c r="H18" s="37"/>
      <c r="I18" s="37"/>
    </row>
    <row r="19" spans="2:9" ht="22.5" customHeight="1">
      <c r="B19" s="215"/>
      <c r="C19" s="204"/>
      <c r="D19" s="83" t="s">
        <v>111</v>
      </c>
      <c r="E19" s="86" t="s">
        <v>17</v>
      </c>
      <c r="F19" s="65"/>
      <c r="G19" s="37"/>
      <c r="H19" s="37"/>
      <c r="I19" s="37"/>
    </row>
    <row r="20" spans="2:9" ht="22.5" customHeight="1">
      <c r="B20" s="216"/>
      <c r="C20" s="205"/>
      <c r="D20" s="84" t="s">
        <v>112</v>
      </c>
      <c r="E20" s="87" t="s">
        <v>17</v>
      </c>
      <c r="F20" s="66"/>
      <c r="G20" s="37"/>
      <c r="H20" s="37"/>
      <c r="I20" s="37"/>
    </row>
    <row r="21" spans="2:9" ht="22.5" customHeight="1">
      <c r="B21" s="222" t="s">
        <v>196</v>
      </c>
      <c r="C21" s="220" t="s">
        <v>23</v>
      </c>
      <c r="D21" s="221"/>
      <c r="E21" s="88"/>
      <c r="F21" s="67"/>
      <c r="G21" s="37"/>
      <c r="H21" s="37"/>
      <c r="I21" s="37"/>
    </row>
    <row r="22" spans="2:9" ht="22.5" customHeight="1">
      <c r="B22" s="215"/>
      <c r="C22" s="206" t="s">
        <v>240</v>
      </c>
      <c r="D22" s="207"/>
      <c r="E22" s="89"/>
      <c r="F22" s="63"/>
      <c r="G22" s="37"/>
      <c r="H22" s="37"/>
      <c r="I22" s="37"/>
    </row>
    <row r="23" spans="2:9" ht="22.5" customHeight="1">
      <c r="B23" s="215"/>
      <c r="C23" s="206" t="s">
        <v>168</v>
      </c>
      <c r="D23" s="207"/>
      <c r="E23" s="89"/>
      <c r="F23" s="63"/>
      <c r="G23" s="37"/>
      <c r="H23" s="37"/>
      <c r="I23" s="37"/>
    </row>
    <row r="24" spans="2:9" ht="22.5" customHeight="1">
      <c r="B24" s="223"/>
      <c r="C24" s="206" t="s">
        <v>169</v>
      </c>
      <c r="D24" s="207"/>
      <c r="E24" s="89"/>
      <c r="F24" s="63"/>
      <c r="G24" s="37"/>
      <c r="H24" s="37"/>
      <c r="I24" s="37"/>
    </row>
    <row r="25" spans="2:9" ht="22.5" customHeight="1">
      <c r="B25" s="226" t="s">
        <v>197</v>
      </c>
      <c r="C25" s="206" t="s">
        <v>47</v>
      </c>
      <c r="D25" s="207"/>
      <c r="E25" s="90"/>
      <c r="F25" s="68"/>
      <c r="G25" s="37"/>
      <c r="H25" s="37"/>
      <c r="I25" s="37"/>
    </row>
    <row r="26" spans="2:9" ht="22.5" customHeight="1">
      <c r="B26" s="215"/>
      <c r="C26" s="206" t="s">
        <v>243</v>
      </c>
      <c r="D26" s="207"/>
      <c r="E26" s="91"/>
      <c r="F26" s="63"/>
      <c r="G26" s="37"/>
      <c r="H26" s="37"/>
      <c r="I26" s="37"/>
    </row>
    <row r="27" spans="2:9" ht="22.5" customHeight="1">
      <c r="B27" s="215"/>
      <c r="C27" s="206" t="s">
        <v>46</v>
      </c>
      <c r="D27" s="207"/>
      <c r="E27" s="91"/>
      <c r="F27" s="63"/>
      <c r="G27" s="37"/>
      <c r="H27" s="37"/>
      <c r="I27" s="37"/>
    </row>
    <row r="28" spans="2:9" ht="22.5" customHeight="1">
      <c r="B28" s="215"/>
      <c r="C28" s="206" t="s">
        <v>129</v>
      </c>
      <c r="D28" s="207"/>
      <c r="E28" s="85" t="s">
        <v>17</v>
      </c>
      <c r="F28" s="63"/>
      <c r="G28" s="37"/>
      <c r="H28" s="37"/>
      <c r="I28" s="37"/>
    </row>
    <row r="29" spans="2:9" ht="29.25" customHeight="1">
      <c r="B29" s="215"/>
      <c r="C29" s="206" t="s">
        <v>244</v>
      </c>
      <c r="D29" s="207"/>
      <c r="E29" s="91"/>
      <c r="F29" s="63"/>
      <c r="G29" s="37"/>
      <c r="H29" s="37"/>
      <c r="I29" s="37"/>
    </row>
    <row r="30" spans="2:9" ht="22.5" customHeight="1">
      <c r="B30" s="216"/>
      <c r="C30" s="224" t="s">
        <v>140</v>
      </c>
      <c r="D30" s="225"/>
      <c r="E30" s="87" t="s">
        <v>17</v>
      </c>
      <c r="F30" s="66"/>
      <c r="G30" s="37"/>
      <c r="H30" s="37"/>
      <c r="I30" s="37"/>
    </row>
    <row r="31" ht="6.75" customHeight="1"/>
  </sheetData>
  <sheetProtection selectLockedCells="1"/>
  <mergeCells count="21">
    <mergeCell ref="C29:D29"/>
    <mergeCell ref="C28:D28"/>
    <mergeCell ref="C24:D24"/>
    <mergeCell ref="C30:D30"/>
    <mergeCell ref="B25:B30"/>
    <mergeCell ref="C27:D27"/>
    <mergeCell ref="C26:D26"/>
    <mergeCell ref="C21:D21"/>
    <mergeCell ref="C22:D22"/>
    <mergeCell ref="B21:B24"/>
    <mergeCell ref="C25:D25"/>
    <mergeCell ref="F7:F8"/>
    <mergeCell ref="C15:C16"/>
    <mergeCell ref="C17:C20"/>
    <mergeCell ref="C23:D23"/>
    <mergeCell ref="E7:E8"/>
    <mergeCell ref="C9:D9"/>
    <mergeCell ref="C10:D10"/>
    <mergeCell ref="B7:D8"/>
    <mergeCell ref="B9:B20"/>
    <mergeCell ref="C11:C14"/>
  </mergeCells>
  <dataValidations count="10">
    <dataValidation type="whole" operator="greaterThanOrEqual" allowBlank="1" showInputMessage="1" showErrorMessage="1" error="Погрешан унос података!" sqref="F9 F10 F21 F30 F28">
      <formula1>0</formula1>
    </dataValidation>
    <dataValidation type="whole" operator="lessThanOrEqual" allowBlank="1" showInputMessage="1" showErrorMessage="1" error="Погрешана унос података!" sqref="F11 F12 F27">
      <formula1>F9</formula1>
    </dataValidation>
    <dataValidation type="whole" operator="lessThanOrEqual" allowBlank="1" showInputMessage="1" showErrorMessage="1" error="Погрешана унос података!" sqref="F13">
      <formula1>F8+F9</formula1>
    </dataValidation>
    <dataValidation type="whole" operator="lessThanOrEqual" allowBlank="1" showInputMessage="1" showErrorMessage="1" error="Погрешана унос података!" sqref="F15 F16">
      <formula1>F9</formula1>
    </dataValidation>
    <dataValidation type="whole" operator="greaterThanOrEqual" allowBlank="1" showInputMessage="1" showErrorMessage="1" error="Погрешана унос података!" sqref="F14 F17 F19 F23">
      <formula1>0</formula1>
    </dataValidation>
    <dataValidation type="whole" operator="lessThanOrEqual" allowBlank="1" showInputMessage="1" showErrorMessage="1" error="Погрешана унос података!" sqref="F22 F26">
      <formula1>F21</formula1>
    </dataValidation>
    <dataValidation type="whole" operator="lessThanOrEqual" allowBlank="1" showInputMessage="1" showErrorMessage="1" error="Погрешана унос података!" sqref="F29">
      <formula1>F25</formula1>
    </dataValidation>
    <dataValidation type="whole" operator="greaterThanOrEqual" allowBlank="1" showInputMessage="1" showErrorMessage="1" error="Погрешана унос података!" sqref="F18 F20">
      <formula1>F17</formula1>
    </dataValidation>
    <dataValidation errorStyle="information" type="whole" operator="lessThanOrEqual" allowBlank="1" showInputMessage="1" showErrorMessage="1" error="Број прикључених објеката је већи од броја донетих решења којима се одобрава прикључење објекта!" sqref="F25">
      <formula1>F11+F12</formula1>
    </dataValidation>
    <dataValidation type="whole" operator="lessThanOrEqual" allowBlank="1" showInputMessage="1" showErrorMessage="1" sqref="F24">
      <formula1>F21</formula1>
    </dataValidation>
  </dataValidations>
  <printOptions horizontalCentered="1"/>
  <pageMargins left="0.75" right="0.75" top="1" bottom="1" header="0.5" footer="0.5"/>
  <pageSetup horizontalDpi="600" verticalDpi="600" orientation="portrait" paperSize="9" scale="67" r:id="rId1"/>
  <headerFooter alignWithMargins="0">
    <oddFooter>&amp;CПрикључење објеката и прво пуштање природног гаса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11.140625" style="16" customWidth="1"/>
    <col min="3" max="3" width="17.57421875" style="16" customWidth="1"/>
    <col min="4" max="4" width="51.28125" style="16" customWidth="1"/>
    <col min="5" max="5" width="8.140625" style="16" customWidth="1"/>
    <col min="6" max="6" width="11.7109375" style="16" customWidth="1"/>
    <col min="7" max="16384" width="9.140625" style="16" customWidth="1"/>
  </cols>
  <sheetData>
    <row r="1" s="15" customFormat="1" ht="12.75">
      <c r="B1" s="15" t="s">
        <v>0</v>
      </c>
    </row>
    <row r="2" spans="5:6" ht="14.25" customHeight="1">
      <c r="E2" s="17" t="s">
        <v>8</v>
      </c>
      <c r="F2" s="18">
        <f>IF('Poc.strana'!C41&lt;&gt;"",'Poc.strana'!C41,"")</f>
      </c>
    </row>
    <row r="3" ht="12.75">
      <c r="B3" s="15" t="str">
        <f>+CONCATENATE('Poc.strana'!A22," ",'Poc.strana'!C22)</f>
        <v>Назив енергетског субјекта: </v>
      </c>
    </row>
    <row r="5" ht="7.5" customHeight="1"/>
    <row r="6" spans="2:5" s="19" customFormat="1" ht="12.75">
      <c r="B6" s="16" t="str">
        <f>CONCATENATE("Табела ",Sadrzaj_Dinamika!C11,". ",Sadrzaj_Dinamika!D11,"у периоду ",'Poc.strana'!C31)</f>
        <v>Табела ПГКПИ-2. Приступ системуу периоду 01.јануар.2018.-31.март.2018.године</v>
      </c>
      <c r="C6" s="16"/>
      <c r="D6" s="16"/>
      <c r="E6" s="16"/>
    </row>
    <row r="7" spans="2:6" ht="13.5" customHeight="1">
      <c r="B7" s="242" t="s">
        <v>200</v>
      </c>
      <c r="C7" s="242"/>
      <c r="D7" s="242"/>
      <c r="E7" s="244" t="s">
        <v>193</v>
      </c>
      <c r="F7" s="239"/>
    </row>
    <row r="8" spans="2:9" ht="13.5" thickBot="1">
      <c r="B8" s="243"/>
      <c r="C8" s="243"/>
      <c r="D8" s="243"/>
      <c r="E8" s="245"/>
      <c r="F8" s="240"/>
      <c r="G8" s="20"/>
      <c r="H8" s="20"/>
      <c r="I8" s="20"/>
    </row>
    <row r="9" spans="2:9" ht="22.5" customHeight="1" thickTop="1">
      <c r="B9" s="238" t="s">
        <v>199</v>
      </c>
      <c r="C9" s="236" t="s">
        <v>148</v>
      </c>
      <c r="D9" s="237"/>
      <c r="E9" s="45"/>
      <c r="F9" s="69"/>
      <c r="G9" s="20"/>
      <c r="H9" s="20"/>
      <c r="I9" s="20"/>
    </row>
    <row r="10" spans="2:9" ht="22.5" customHeight="1">
      <c r="B10" s="228"/>
      <c r="C10" s="230" t="s">
        <v>171</v>
      </c>
      <c r="D10" s="231"/>
      <c r="E10" s="49"/>
      <c r="F10" s="70"/>
      <c r="G10" s="20"/>
      <c r="H10" s="20"/>
      <c r="I10" s="20"/>
    </row>
    <row r="11" spans="2:9" ht="22.5" customHeight="1">
      <c r="B11" s="229"/>
      <c r="C11" s="241" t="s">
        <v>172</v>
      </c>
      <c r="D11" s="225"/>
      <c r="E11" s="46"/>
      <c r="F11" s="71"/>
      <c r="G11" s="20"/>
      <c r="H11" s="20"/>
      <c r="I11" s="20"/>
    </row>
    <row r="12" spans="2:9" ht="22.5" customHeight="1">
      <c r="B12" s="227" t="s">
        <v>198</v>
      </c>
      <c r="C12" s="234" t="s">
        <v>23</v>
      </c>
      <c r="D12" s="235"/>
      <c r="E12" s="47"/>
      <c r="F12" s="72"/>
      <c r="G12" s="20"/>
      <c r="H12" s="20"/>
      <c r="I12" s="20"/>
    </row>
    <row r="13" spans="2:9" ht="22.5" customHeight="1">
      <c r="B13" s="228"/>
      <c r="C13" s="212" t="s">
        <v>170</v>
      </c>
      <c r="D13" s="212"/>
      <c r="E13" s="48"/>
      <c r="F13" s="71"/>
      <c r="G13" s="20"/>
      <c r="H13" s="20"/>
      <c r="I13" s="20"/>
    </row>
    <row r="14" spans="2:8" ht="22.5" customHeight="1">
      <c r="B14" s="228"/>
      <c r="C14" s="232" t="s">
        <v>168</v>
      </c>
      <c r="D14" s="233"/>
      <c r="E14" s="46"/>
      <c r="F14" s="71"/>
      <c r="G14" s="20"/>
      <c r="H14" s="20"/>
    </row>
    <row r="15" spans="2:8" ht="22.5" customHeight="1">
      <c r="B15" s="229"/>
      <c r="C15" s="224" t="s">
        <v>169</v>
      </c>
      <c r="D15" s="225"/>
      <c r="E15" s="50"/>
      <c r="F15" s="73"/>
      <c r="G15" s="20"/>
      <c r="H15" s="20"/>
    </row>
    <row r="16" ht="6.75" customHeight="1"/>
    <row r="19" ht="12.75">
      <c r="B19" s="15"/>
    </row>
  </sheetData>
  <sheetProtection selectLockedCells="1"/>
  <mergeCells count="12">
    <mergeCell ref="C9:D9"/>
    <mergeCell ref="B9:B11"/>
    <mergeCell ref="F7:F8"/>
    <mergeCell ref="C11:D11"/>
    <mergeCell ref="B7:D8"/>
    <mergeCell ref="E7:E8"/>
    <mergeCell ref="B12:B15"/>
    <mergeCell ref="C10:D10"/>
    <mergeCell ref="C14:D14"/>
    <mergeCell ref="C15:D15"/>
    <mergeCell ref="C12:D12"/>
    <mergeCell ref="C13:D13"/>
  </mergeCells>
  <dataValidations count="5">
    <dataValidation type="whole" operator="greaterThanOrEqual" allowBlank="1" showInputMessage="1" showErrorMessage="1" error="Погрешан унос података!" sqref="F12 F9">
      <formula1>0</formula1>
    </dataValidation>
    <dataValidation type="whole" operator="lessThanOrEqual" allowBlank="1" showInputMessage="1" showErrorMessage="1" error="Погрешан унос података!" sqref="F13 F10">
      <formula1>F12</formula1>
    </dataValidation>
    <dataValidation type="whole" operator="lessThanOrEqual" allowBlank="1" showInputMessage="1" showErrorMessage="1" error="Погрешан упис података!&#10;&#10;" sqref="F14">
      <formula1>F12</formula1>
    </dataValidation>
    <dataValidation type="whole" operator="lessThanOrEqual" allowBlank="1" showInputMessage="1" showErrorMessage="1" error="Погрешан упис података!" sqref="F15">
      <formula1>F12</formula1>
    </dataValidation>
    <dataValidation type="whole" operator="lessThanOrEqual" allowBlank="1" showInputMessage="1" showErrorMessage="1" error="Погрешан унос података!" sqref="F11">
      <formula1>F9</formula1>
    </dataValidation>
  </dataValidations>
  <printOptions horizontalCentered="1"/>
  <pageMargins left="0.7" right="0.7" top="0.75" bottom="0.75" header="0.3" footer="0.3"/>
  <pageSetup horizontalDpi="600" verticalDpi="600" orientation="landscape" r:id="rId1"/>
  <headerFooter>
    <oddFooter>&amp;CПриступ систему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3"/>
  <sheetViews>
    <sheetView showGridLines="0" showZero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3.7109375" style="1" customWidth="1"/>
    <col min="3" max="3" width="7.421875" style="1" customWidth="1"/>
    <col min="4" max="4" width="42.140625" style="1" customWidth="1"/>
    <col min="5" max="6" width="11.7109375" style="1" customWidth="1"/>
    <col min="7" max="7" width="9.140625" style="1" customWidth="1"/>
    <col min="8" max="8" width="0" style="1" hidden="1" customWidth="1"/>
    <col min="9" max="16384" width="9.140625" style="1" customWidth="1"/>
  </cols>
  <sheetData>
    <row r="1" s="15" customFormat="1" ht="12.75">
      <c r="B1" s="15" t="s">
        <v>0</v>
      </c>
    </row>
    <row r="2" spans="5:6" s="16" customFormat="1" ht="14.25" customHeight="1">
      <c r="E2" s="17" t="s">
        <v>8</v>
      </c>
      <c r="F2" s="18">
        <f>IF('Poc.strana'!C41&lt;&gt;"",'Poc.strana'!C41,"")</f>
      </c>
    </row>
    <row r="3" s="16" customFormat="1" ht="12.75">
      <c r="B3" s="15" t="str">
        <f>+CONCATENATE('Poc.strana'!A22," ",'Poc.strana'!C22)</f>
        <v>Назив енергетског субјекта: </v>
      </c>
    </row>
    <row r="4" s="16" customFormat="1" ht="12.75"/>
    <row r="5" s="16" customFormat="1" ht="7.5" customHeight="1"/>
    <row r="6" spans="2:4" s="19" customFormat="1" ht="12.75">
      <c r="B6" s="16" t="str">
        <f>CONCATENATE("Табела ",Sadrzaj_Dinamika!C12,". ",Sadrzaj_Dinamika!D12,"у периоду ",'Poc.strana'!C31)</f>
        <v>Табела ПГКПИ-3. Обустава испоруке природног гасау периоду 01.јануар.2018.-31.март.2018.године</v>
      </c>
      <c r="C6" s="16"/>
      <c r="D6" s="16"/>
    </row>
    <row r="7" spans="2:6" ht="13.5" customHeight="1">
      <c r="B7" s="271" t="s">
        <v>200</v>
      </c>
      <c r="C7" s="271"/>
      <c r="D7" s="271"/>
      <c r="E7" s="259" t="s">
        <v>193</v>
      </c>
      <c r="F7" s="250"/>
    </row>
    <row r="8" spans="2:6" ht="13.5" thickBot="1">
      <c r="B8" s="272"/>
      <c r="C8" s="272"/>
      <c r="D8" s="272"/>
      <c r="E8" s="260"/>
      <c r="F8" s="251"/>
    </row>
    <row r="9" spans="2:6" ht="27" customHeight="1" thickTop="1">
      <c r="B9" s="273" t="s">
        <v>201</v>
      </c>
      <c r="C9" s="253" t="s">
        <v>152</v>
      </c>
      <c r="D9" s="92" t="s">
        <v>126</v>
      </c>
      <c r="E9" s="93"/>
      <c r="F9" s="74"/>
    </row>
    <row r="10" spans="2:6" ht="27" customHeight="1">
      <c r="B10" s="265"/>
      <c r="C10" s="254"/>
      <c r="D10" s="94" t="s">
        <v>245</v>
      </c>
      <c r="E10" s="95"/>
      <c r="F10" s="75"/>
    </row>
    <row r="11" spans="2:6" ht="27" customHeight="1">
      <c r="B11" s="265"/>
      <c r="C11" s="255"/>
      <c r="D11" s="96" t="s">
        <v>91</v>
      </c>
      <c r="E11" s="97"/>
      <c r="F11" s="76"/>
    </row>
    <row r="12" spans="2:8" ht="27" customHeight="1">
      <c r="B12" s="265"/>
      <c r="C12" s="255"/>
      <c r="D12" s="96" t="s">
        <v>151</v>
      </c>
      <c r="E12" s="97"/>
      <c r="F12" s="51">
        <f>SUM(F9:F11)</f>
        <v>0</v>
      </c>
      <c r="H12" s="1" t="s">
        <v>177</v>
      </c>
    </row>
    <row r="13" spans="2:6" ht="27" customHeight="1">
      <c r="B13" s="265"/>
      <c r="C13" s="248" t="s">
        <v>246</v>
      </c>
      <c r="D13" s="252"/>
      <c r="E13" s="97"/>
      <c r="F13" s="76"/>
    </row>
    <row r="14" spans="2:6" ht="36" customHeight="1">
      <c r="B14" s="266"/>
      <c r="C14" s="246" t="s">
        <v>127</v>
      </c>
      <c r="D14" s="258"/>
      <c r="E14" s="98" t="s">
        <v>17</v>
      </c>
      <c r="F14" s="77"/>
    </row>
    <row r="15" spans="2:8" ht="27" customHeight="1">
      <c r="B15" s="267" t="s">
        <v>202</v>
      </c>
      <c r="C15" s="261" t="s">
        <v>175</v>
      </c>
      <c r="D15" s="262"/>
      <c r="E15" s="99"/>
      <c r="F15" s="78"/>
      <c r="H15" s="1" t="s">
        <v>177</v>
      </c>
    </row>
    <row r="16" spans="2:8" ht="50.25" customHeight="1">
      <c r="B16" s="266"/>
      <c r="C16" s="256" t="s">
        <v>247</v>
      </c>
      <c r="D16" s="257"/>
      <c r="E16" s="100"/>
      <c r="F16" s="79"/>
      <c r="H16" s="1" t="s">
        <v>177</v>
      </c>
    </row>
    <row r="17" spans="2:6" ht="27" customHeight="1">
      <c r="B17" s="265" t="s">
        <v>203</v>
      </c>
      <c r="C17" s="263" t="s">
        <v>128</v>
      </c>
      <c r="D17" s="264"/>
      <c r="E17" s="95"/>
      <c r="F17" s="75"/>
    </row>
    <row r="18" spans="2:6" ht="27" customHeight="1">
      <c r="B18" s="265"/>
      <c r="C18" s="248" t="s">
        <v>248</v>
      </c>
      <c r="D18" s="249"/>
      <c r="E18" s="97"/>
      <c r="F18" s="76"/>
    </row>
    <row r="19" spans="2:6" ht="27" customHeight="1">
      <c r="B19" s="265"/>
      <c r="C19" s="248" t="s">
        <v>249</v>
      </c>
      <c r="D19" s="249"/>
      <c r="E19" s="97" t="s">
        <v>17</v>
      </c>
      <c r="F19" s="76"/>
    </row>
    <row r="20" spans="2:6" ht="27" customHeight="1">
      <c r="B20" s="266"/>
      <c r="C20" s="246" t="s">
        <v>144</v>
      </c>
      <c r="D20" s="247"/>
      <c r="E20" s="98"/>
      <c r="F20" s="77"/>
    </row>
    <row r="21" spans="2:6" ht="27" customHeight="1">
      <c r="B21" s="268" t="s">
        <v>204</v>
      </c>
      <c r="C21" s="263" t="s">
        <v>117</v>
      </c>
      <c r="D21" s="264"/>
      <c r="E21" s="95"/>
      <c r="F21" s="75"/>
    </row>
    <row r="22" spans="2:6" ht="37.5" customHeight="1">
      <c r="B22" s="269"/>
      <c r="C22" s="248" t="s">
        <v>250</v>
      </c>
      <c r="D22" s="249"/>
      <c r="E22" s="97"/>
      <c r="F22" s="76"/>
    </row>
    <row r="23" spans="2:6" ht="27" customHeight="1">
      <c r="B23" s="270"/>
      <c r="C23" s="246" t="s">
        <v>12</v>
      </c>
      <c r="D23" s="247"/>
      <c r="E23" s="101" t="s">
        <v>178</v>
      </c>
      <c r="F23" s="77"/>
    </row>
  </sheetData>
  <sheetProtection selectLockedCells="1"/>
  <mergeCells count="19">
    <mergeCell ref="C18:D18"/>
    <mergeCell ref="B17:B20"/>
    <mergeCell ref="B15:B16"/>
    <mergeCell ref="B21:B23"/>
    <mergeCell ref="B7:D8"/>
    <mergeCell ref="B9:B14"/>
    <mergeCell ref="C22:D22"/>
    <mergeCell ref="C23:D23"/>
    <mergeCell ref="C21:D21"/>
    <mergeCell ref="C20:D20"/>
    <mergeCell ref="C19:D19"/>
    <mergeCell ref="F7:F8"/>
    <mergeCell ref="C13:D13"/>
    <mergeCell ref="C9:C12"/>
    <mergeCell ref="C16:D16"/>
    <mergeCell ref="C14:D14"/>
    <mergeCell ref="E7:E8"/>
    <mergeCell ref="C15:D15"/>
    <mergeCell ref="C17:D17"/>
  </mergeCells>
  <dataValidations count="8">
    <dataValidation type="whole" operator="greaterThanOrEqual" allowBlank="1" showInputMessage="1" showErrorMessage="1" sqref="F10:F11 F15 F19">
      <formula1>0</formula1>
    </dataValidation>
    <dataValidation errorStyle="information" type="whole" operator="lessThanOrEqual" allowBlank="1" showInputMessage="1" showErrorMessage="1" error="Проверите податке!" sqref="F13">
      <formula1>F10</formula1>
    </dataValidation>
    <dataValidation type="whole" operator="greaterThanOrEqual" allowBlank="1" showInputMessage="1" showErrorMessage="1" sqref="F14 F9">
      <formula1>0</formula1>
    </dataValidation>
    <dataValidation errorStyle="information" type="whole" operator="lessThanOrEqual" allowBlank="1" showInputMessage="1" showErrorMessage="1" error="Провери податке!" sqref="F16">
      <formula1>F15</formula1>
    </dataValidation>
    <dataValidation errorStyle="information" type="whole" operator="lessThanOrEqual" allowBlank="1" showInputMessage="1" showErrorMessage="1" error="Проверите податке!" sqref="F17">
      <formula1>F15</formula1>
    </dataValidation>
    <dataValidation type="whole" operator="lessThanOrEqual" allowBlank="1" showInputMessage="1" showErrorMessage="1" error="Проверите податке!" sqref="F18 F22">
      <formula1>F17</formula1>
    </dataValidation>
    <dataValidation type="whole" operator="lessThanOrEqual" allowBlank="1" showInputMessage="1" showErrorMessage="1" error="Проверите податке!" sqref="F20">
      <formula1>F17</formula1>
    </dataValidation>
    <dataValidation type="whole" operator="greaterThanOrEqual" allowBlank="1" showInputMessage="1" showErrorMessage="1" error="Проверите податке!" sqref="F21 F23">
      <formula1>0</formula1>
    </dataValidation>
  </dataValidations>
  <printOptions horizontalCentered="1"/>
  <pageMargins left="0.75" right="0.75" top="1" bottom="1" header="0.5" footer="0.5"/>
  <pageSetup horizontalDpi="600" verticalDpi="600" orientation="portrait" paperSize="9" scale="69" r:id="rId1"/>
  <headerFooter alignWithMargins="0">
    <oddFooter>&amp;CОбустава испоруке природног гаса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showGridLines="0" showZero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11.57421875" style="16" customWidth="1"/>
    <col min="3" max="3" width="8.8515625" style="16" customWidth="1"/>
    <col min="4" max="4" width="50.00390625" style="16" customWidth="1"/>
    <col min="5" max="6" width="11.7109375" style="16" customWidth="1"/>
    <col min="7" max="16384" width="9.140625" style="16" customWidth="1"/>
  </cols>
  <sheetData>
    <row r="1" s="15" customFormat="1" ht="12.75">
      <c r="B1" s="15" t="s">
        <v>0</v>
      </c>
    </row>
    <row r="2" spans="5:6" ht="14.25" customHeight="1">
      <c r="E2" s="17" t="s">
        <v>8</v>
      </c>
      <c r="F2" s="18">
        <f>IF('Poc.strana'!C41&lt;&gt;"",'Poc.strana'!C41,"")</f>
      </c>
    </row>
    <row r="3" ht="12.75">
      <c r="B3" s="15" t="str">
        <f>+CONCATENATE('Poc.strana'!A22," ",'Poc.strana'!C22)</f>
        <v>Назив енергетског субјекта: </v>
      </c>
    </row>
    <row r="5" ht="7.5" customHeight="1"/>
    <row r="6" spans="2:3" s="19" customFormat="1" ht="12.75">
      <c r="B6" s="16" t="str">
        <f>CONCATENATE("Табела ",Sadrzaj_Dinamika!C13,". ",Sadrzaj_Dinamika!D13,"у периоду ",'Poc.strana'!C31)</f>
        <v>Табела ПГКПИ-4. Искључење објеката са система у периоду 01.јануар.2018.-31.март.2018.године</v>
      </c>
      <c r="C6" s="16"/>
    </row>
    <row r="7" spans="2:6" ht="13.5" customHeight="1">
      <c r="B7" s="280" t="s">
        <v>200</v>
      </c>
      <c r="C7" s="280"/>
      <c r="D7" s="280"/>
      <c r="E7" s="244" t="s">
        <v>193</v>
      </c>
      <c r="F7" s="278"/>
    </row>
    <row r="8" spans="2:6" ht="13.5" thickBot="1">
      <c r="B8" s="281"/>
      <c r="C8" s="281"/>
      <c r="D8" s="281"/>
      <c r="E8" s="277"/>
      <c r="F8" s="279"/>
    </row>
    <row r="9" spans="2:6" ht="25.5" customHeight="1" thickTop="1">
      <c r="B9" s="285" t="s">
        <v>205</v>
      </c>
      <c r="C9" s="274" t="s">
        <v>24</v>
      </c>
      <c r="D9" s="102" t="s">
        <v>124</v>
      </c>
      <c r="E9" s="103"/>
      <c r="F9" s="75"/>
    </row>
    <row r="10" spans="2:6" ht="25.5" customHeight="1">
      <c r="B10" s="286"/>
      <c r="C10" s="275"/>
      <c r="D10" s="82" t="s">
        <v>145</v>
      </c>
      <c r="E10" s="104"/>
      <c r="F10" s="76"/>
    </row>
    <row r="11" spans="2:6" ht="25.5" customHeight="1">
      <c r="B11" s="286"/>
      <c r="C11" s="275"/>
      <c r="D11" s="82" t="s">
        <v>251</v>
      </c>
      <c r="E11" s="104"/>
      <c r="F11" s="76"/>
    </row>
    <row r="12" spans="2:6" ht="25.5" customHeight="1">
      <c r="B12" s="286"/>
      <c r="C12" s="276"/>
      <c r="D12" s="82" t="s">
        <v>179</v>
      </c>
      <c r="E12" s="104"/>
      <c r="F12" s="51">
        <f>SUM(F9:F11)</f>
        <v>0</v>
      </c>
    </row>
    <row r="13" spans="2:6" ht="25.5" customHeight="1">
      <c r="B13" s="286"/>
      <c r="C13" s="212" t="s">
        <v>252</v>
      </c>
      <c r="D13" s="282"/>
      <c r="E13" s="104"/>
      <c r="F13" s="76"/>
    </row>
    <row r="14" spans="2:6" ht="25.5" customHeight="1">
      <c r="B14" s="290"/>
      <c r="C14" s="283" t="s">
        <v>180</v>
      </c>
      <c r="D14" s="289"/>
      <c r="E14" s="105" t="s">
        <v>17</v>
      </c>
      <c r="F14" s="77"/>
    </row>
    <row r="15" spans="2:6" ht="25.5" customHeight="1">
      <c r="B15" s="285" t="s">
        <v>206</v>
      </c>
      <c r="C15" s="288" t="s">
        <v>125</v>
      </c>
      <c r="D15" s="288"/>
      <c r="E15" s="103"/>
      <c r="F15" s="75"/>
    </row>
    <row r="16" spans="2:6" ht="25.5" customHeight="1">
      <c r="B16" s="285"/>
      <c r="C16" s="206" t="s">
        <v>253</v>
      </c>
      <c r="D16" s="207"/>
      <c r="E16" s="103"/>
      <c r="F16" s="75"/>
    </row>
    <row r="17" spans="2:6" ht="25.5" customHeight="1">
      <c r="B17" s="286"/>
      <c r="C17" s="212" t="s">
        <v>254</v>
      </c>
      <c r="D17" s="212"/>
      <c r="E17" s="104" t="s">
        <v>17</v>
      </c>
      <c r="F17" s="76"/>
    </row>
    <row r="18" spans="2:6" ht="25.5" customHeight="1">
      <c r="B18" s="286"/>
      <c r="C18" s="212" t="s">
        <v>25</v>
      </c>
      <c r="D18" s="212"/>
      <c r="E18" s="104"/>
      <c r="F18" s="76"/>
    </row>
    <row r="19" spans="2:6" ht="25.5" customHeight="1">
      <c r="B19" s="287"/>
      <c r="C19" s="283" t="s">
        <v>13</v>
      </c>
      <c r="D19" s="284"/>
      <c r="E19" s="105" t="s">
        <v>178</v>
      </c>
      <c r="F19" s="77"/>
    </row>
  </sheetData>
  <sheetProtection selectLockedCells="1"/>
  <mergeCells count="13">
    <mergeCell ref="C18:D18"/>
    <mergeCell ref="C13:D13"/>
    <mergeCell ref="C19:D19"/>
    <mergeCell ref="B15:B19"/>
    <mergeCell ref="C15:D15"/>
    <mergeCell ref="C14:D14"/>
    <mergeCell ref="B9:B14"/>
    <mergeCell ref="C17:D17"/>
    <mergeCell ref="C16:D16"/>
    <mergeCell ref="C9:C12"/>
    <mergeCell ref="E7:E8"/>
    <mergeCell ref="F7:F8"/>
    <mergeCell ref="B7:D8"/>
  </mergeCells>
  <dataValidations count="5">
    <dataValidation type="whole" operator="greaterThanOrEqual" allowBlank="1" showInputMessage="1" showErrorMessage="1" sqref="F9:F11">
      <formula1>0</formula1>
    </dataValidation>
    <dataValidation type="whole" operator="lessThanOrEqual" allowBlank="1" showInputMessage="1" showErrorMessage="1" error="Проверите податке!" sqref="F13 F16">
      <formula1>F12</formula1>
    </dataValidation>
    <dataValidation type="whole" operator="lessThanOrEqual" allowBlank="1" showInputMessage="1" showErrorMessage="1" error="Проверите податке!" sqref="F15">
      <formula1>F12</formula1>
    </dataValidation>
    <dataValidation type="whole" operator="greaterThanOrEqual" allowBlank="1" showInputMessage="1" showErrorMessage="1" error="Проверите податке!" sqref="F17 F19">
      <formula1>0</formula1>
    </dataValidation>
    <dataValidation errorStyle="information" type="whole" operator="lessThanOrEqual" allowBlank="1" showInputMessage="1" showErrorMessage="1" error="Проверите податке!" sqref="F18">
      <formula1>F15</formula1>
    </dataValidation>
  </dataValidations>
  <printOptions horizontalCentered="1"/>
  <pageMargins left="0.75" right="0.75" top="1" bottom="1" header="0.5" footer="0.5"/>
  <pageSetup horizontalDpi="600" verticalDpi="600" orientation="landscape" paperSize="9" scale="69" r:id="rId1"/>
  <headerFooter alignWithMargins="0">
    <oddFooter>&amp;CИскључење објеката са система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15.28125" style="16" customWidth="1"/>
    <col min="3" max="3" width="4.7109375" style="16" customWidth="1"/>
    <col min="4" max="4" width="5.7109375" style="16" customWidth="1"/>
    <col min="5" max="5" width="49.28125" style="16" customWidth="1"/>
    <col min="6" max="6" width="11.7109375" style="16" customWidth="1"/>
    <col min="7" max="16384" width="9.140625" style="16" customWidth="1"/>
  </cols>
  <sheetData>
    <row r="1" s="15" customFormat="1" ht="12.75">
      <c r="B1" s="15" t="s">
        <v>0</v>
      </c>
    </row>
    <row r="2" ht="14.25" customHeight="1">
      <c r="F2" s="18">
        <f>IF('Poc.strana'!C41&lt;&gt;"",'Poc.strana'!C41,"")</f>
      </c>
    </row>
    <row r="3" ht="12.75">
      <c r="B3" s="15" t="str">
        <f>+CONCATENATE('Poc.strana'!A22," ",'Poc.strana'!C22)</f>
        <v>Назив енергетског субјекта: </v>
      </c>
    </row>
    <row r="5" ht="7.5" customHeight="1"/>
    <row r="6" s="19" customFormat="1" ht="12.75">
      <c r="B6" s="16" t="str">
        <f>CONCATENATE("Табела ",Sadrzaj_Dinamika!C14,". ",Sadrzaj_Dinamika!D14,"у периоду ",'Poc.strana'!C31)</f>
        <v>Табела ПГКПИ-5. Испитивањe и контрола мерних уређаја у периоду 01.јануар.2018.-31.март.2018.године</v>
      </c>
    </row>
    <row r="7" spans="2:6" ht="15" customHeight="1">
      <c r="B7" s="280" t="s">
        <v>200</v>
      </c>
      <c r="C7" s="280"/>
      <c r="D7" s="280"/>
      <c r="E7" s="280"/>
      <c r="F7" s="293"/>
    </row>
    <row r="8" spans="2:6" ht="25.5" customHeight="1" thickBot="1">
      <c r="B8" s="281"/>
      <c r="C8" s="281"/>
      <c r="D8" s="281"/>
      <c r="E8" s="281"/>
      <c r="F8" s="294"/>
    </row>
    <row r="9" spans="2:6" ht="25.5" customHeight="1" thickTop="1">
      <c r="B9" s="295" t="s">
        <v>207</v>
      </c>
      <c r="C9" s="298" t="s">
        <v>29</v>
      </c>
      <c r="D9" s="305" t="s">
        <v>146</v>
      </c>
      <c r="E9" s="106" t="s">
        <v>30</v>
      </c>
      <c r="F9" s="74"/>
    </row>
    <row r="10" spans="2:6" ht="25.5" customHeight="1">
      <c r="B10" s="296"/>
      <c r="C10" s="299"/>
      <c r="D10" s="306"/>
      <c r="E10" s="82" t="s">
        <v>26</v>
      </c>
      <c r="F10" s="76"/>
    </row>
    <row r="11" spans="2:6" ht="25.5" customHeight="1">
      <c r="B11" s="296"/>
      <c r="C11" s="299"/>
      <c r="D11" s="306"/>
      <c r="E11" s="82" t="s">
        <v>27</v>
      </c>
      <c r="F11" s="76"/>
    </row>
    <row r="12" spans="2:6" ht="25.5" customHeight="1">
      <c r="B12" s="296"/>
      <c r="C12" s="299"/>
      <c r="D12" s="306"/>
      <c r="E12" s="82" t="s">
        <v>28</v>
      </c>
      <c r="F12" s="76"/>
    </row>
    <row r="13" spans="2:6" ht="25.5" customHeight="1">
      <c r="B13" s="297"/>
      <c r="C13" s="300"/>
      <c r="D13" s="283" t="s">
        <v>255</v>
      </c>
      <c r="E13" s="304"/>
      <c r="F13" s="77"/>
    </row>
    <row r="14" spans="2:6" ht="25.5" customHeight="1">
      <c r="B14" s="301" t="s">
        <v>208</v>
      </c>
      <c r="C14" s="288" t="s">
        <v>31</v>
      </c>
      <c r="D14" s="292"/>
      <c r="E14" s="292"/>
      <c r="F14" s="75"/>
    </row>
    <row r="15" spans="2:6" ht="25.5" customHeight="1">
      <c r="B15" s="302"/>
      <c r="C15" s="212" t="s">
        <v>256</v>
      </c>
      <c r="D15" s="291"/>
      <c r="E15" s="291"/>
      <c r="F15" s="76"/>
    </row>
    <row r="16" spans="2:6" ht="25.5" customHeight="1">
      <c r="B16" s="303"/>
      <c r="C16" s="283" t="s">
        <v>257</v>
      </c>
      <c r="D16" s="304"/>
      <c r="E16" s="304"/>
      <c r="F16" s="77"/>
    </row>
  </sheetData>
  <sheetProtection selectLockedCells="1"/>
  <mergeCells count="10">
    <mergeCell ref="C15:E15"/>
    <mergeCell ref="C14:E14"/>
    <mergeCell ref="F7:F8"/>
    <mergeCell ref="B7:E8"/>
    <mergeCell ref="B9:B13"/>
    <mergeCell ref="C9:C13"/>
    <mergeCell ref="B14:B16"/>
    <mergeCell ref="C16:E16"/>
    <mergeCell ref="D13:E13"/>
    <mergeCell ref="D9:D12"/>
  </mergeCells>
  <dataValidations count="4">
    <dataValidation type="whole" operator="greaterThanOrEqual" allowBlank="1" showInputMessage="1" showErrorMessage="1" error="Проверите податке!" sqref="F9 F14 F16">
      <formula1>0</formula1>
    </dataValidation>
    <dataValidation errorStyle="information" type="whole" operator="lessThanOrEqual" allowBlank="1" showInputMessage="1" showErrorMessage="1" error="Проверите податке!" sqref="F10 F11 F12">
      <formula1>F9</formula1>
    </dataValidation>
    <dataValidation type="whole" operator="lessThanOrEqual" allowBlank="1" showInputMessage="1" showErrorMessage="1" error="Проверите податке!" sqref="F13">
      <formula1>F9</formula1>
    </dataValidation>
    <dataValidation type="whole" operator="lessThanOrEqual" allowBlank="1" showInputMessage="1" showErrorMessage="1" error="Проверите податке!" sqref="F15">
      <formula1>F14</formula1>
    </dataValidation>
  </dataValidations>
  <printOptions horizontalCentered="1"/>
  <pageMargins left="0.75" right="0.75" top="0.66" bottom="0.66" header="0.5" footer="0.5"/>
  <pageSetup horizontalDpi="600" verticalDpi="600" orientation="portrait" paperSize="9" scale="55" r:id="rId1"/>
  <headerFooter alignWithMargins="0">
    <oddFooter>&amp;CИспитивање и контрола мерних уређаја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26"/>
  <sheetViews>
    <sheetView showGridLines="0" showZero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19.140625" style="16" customWidth="1"/>
    <col min="3" max="3" width="12.140625" style="16" customWidth="1"/>
    <col min="4" max="4" width="28.00390625" style="16" customWidth="1"/>
    <col min="5" max="6" width="11.7109375" style="16" customWidth="1"/>
    <col min="7" max="16384" width="9.140625" style="16" customWidth="1"/>
  </cols>
  <sheetData>
    <row r="1" s="15" customFormat="1" ht="12.75">
      <c r="B1" s="15" t="s">
        <v>0</v>
      </c>
    </row>
    <row r="2" spans="5:6" ht="14.25" customHeight="1">
      <c r="E2" s="17" t="s">
        <v>8</v>
      </c>
      <c r="F2" s="18">
        <f>IF('Poc.strana'!C41&lt;&gt;"",'Poc.strana'!C41,"")</f>
      </c>
    </row>
    <row r="3" ht="12.75">
      <c r="B3" s="15" t="str">
        <f>+CONCATENATE('Poc.strana'!A22," ",'Poc.strana'!C22)</f>
        <v>Назив енергетског субјекта: </v>
      </c>
    </row>
    <row r="5" ht="7.5" customHeight="1"/>
    <row r="6" s="19" customFormat="1" ht="12.75">
      <c r="B6" s="16" t="str">
        <f>CONCATENATE("Табела ",Sadrzaj_Dinamika!C15,". ",Sadrzaj_Dinamika!D15,"у периоду ",'Poc.strana'!C31)</f>
        <v>Табела ПГКПИ-6. Обрачун за утрошен природни гас у периоду 01.јануар.2018.-31.март.2018.године</v>
      </c>
    </row>
    <row r="7" spans="2:6" ht="14.25" customHeight="1">
      <c r="B7" s="311" t="s">
        <v>200</v>
      </c>
      <c r="C7" s="311"/>
      <c r="D7" s="311"/>
      <c r="E7" s="313" t="s">
        <v>193</v>
      </c>
      <c r="F7" s="307"/>
    </row>
    <row r="8" spans="2:6" ht="26.25" customHeight="1" thickBot="1">
      <c r="B8" s="312"/>
      <c r="C8" s="312"/>
      <c r="D8" s="312"/>
      <c r="E8" s="314"/>
      <c r="F8" s="308"/>
    </row>
    <row r="9" spans="2:6" ht="25.5" customHeight="1" thickTop="1">
      <c r="B9" s="310" t="s">
        <v>209</v>
      </c>
      <c r="C9" s="220" t="s">
        <v>33</v>
      </c>
      <c r="D9" s="221"/>
      <c r="E9" s="107"/>
      <c r="F9" s="75"/>
    </row>
    <row r="10" spans="2:6" ht="25.5" customHeight="1">
      <c r="B10" s="302"/>
      <c r="C10" s="204" t="s">
        <v>182</v>
      </c>
      <c r="D10" s="82" t="s">
        <v>48</v>
      </c>
      <c r="E10" s="108"/>
      <c r="F10" s="76"/>
    </row>
    <row r="11" spans="2:6" ht="25.5" customHeight="1" hidden="1">
      <c r="B11" s="302"/>
      <c r="C11" s="309"/>
      <c r="D11" s="82" t="s">
        <v>48</v>
      </c>
      <c r="E11" s="108" t="s">
        <v>18</v>
      </c>
      <c r="F11" s="76" t="e">
        <f>+IF(#REF!&gt;0,F10/#REF!,0)</f>
        <v>#REF!</v>
      </c>
    </row>
    <row r="12" spans="2:6" ht="25.5" customHeight="1">
      <c r="B12" s="302"/>
      <c r="C12" s="309"/>
      <c r="D12" s="82" t="s">
        <v>51</v>
      </c>
      <c r="E12" s="108"/>
      <c r="F12" s="76"/>
    </row>
    <row r="13" spans="2:6" ht="25.5" customHeight="1" hidden="1">
      <c r="B13" s="302"/>
      <c r="C13" s="309"/>
      <c r="D13" s="82" t="s">
        <v>51</v>
      </c>
      <c r="E13" s="108" t="s">
        <v>18</v>
      </c>
      <c r="F13" s="76" t="e">
        <f>+IF(#REF!&gt;0,F12/#REF!,0)</f>
        <v>#REF!</v>
      </c>
    </row>
    <row r="14" spans="2:6" ht="25.5" customHeight="1">
      <c r="B14" s="302"/>
      <c r="C14" s="309"/>
      <c r="D14" s="82" t="s">
        <v>53</v>
      </c>
      <c r="E14" s="108"/>
      <c r="F14" s="76"/>
    </row>
    <row r="15" spans="2:6" ht="25.5" customHeight="1" hidden="1">
      <c r="B15" s="302"/>
      <c r="C15" s="309"/>
      <c r="D15" s="82" t="s">
        <v>49</v>
      </c>
      <c r="E15" s="108" t="s">
        <v>18</v>
      </c>
      <c r="F15" s="76" t="e">
        <f>+IF(#REF!&gt;0,F16/#REF!,0)</f>
        <v>#REF!</v>
      </c>
    </row>
    <row r="16" spans="2:6" ht="25.5" customHeight="1">
      <c r="B16" s="302"/>
      <c r="C16" s="309"/>
      <c r="D16" s="82" t="s">
        <v>52</v>
      </c>
      <c r="E16" s="108"/>
      <c r="F16" s="76"/>
    </row>
    <row r="17" spans="2:6" ht="25.5" customHeight="1" hidden="1">
      <c r="B17" s="302"/>
      <c r="C17" s="309"/>
      <c r="D17" s="82" t="s">
        <v>50</v>
      </c>
      <c r="E17" s="108" t="s">
        <v>18</v>
      </c>
      <c r="F17" s="76" t="e">
        <f>+IF(#REF!&gt;0,#REF!/#REF!,0)</f>
        <v>#REF!</v>
      </c>
    </row>
    <row r="18" spans="2:6" ht="25.5" customHeight="1">
      <c r="B18" s="302"/>
      <c r="C18" s="309"/>
      <c r="D18" s="82" t="s">
        <v>14</v>
      </c>
      <c r="E18" s="108"/>
      <c r="F18" s="76"/>
    </row>
    <row r="19" spans="2:6" ht="25.5" customHeight="1" hidden="1">
      <c r="B19" s="302"/>
      <c r="C19" s="109"/>
      <c r="D19" s="82" t="s">
        <v>14</v>
      </c>
      <c r="E19" s="108" t="s">
        <v>18</v>
      </c>
      <c r="F19" s="76" t="e">
        <f>+IF(#REF!&gt;0,F18/#REF!,0)</f>
        <v>#REF!</v>
      </c>
    </row>
    <row r="20" spans="2:6" ht="25.5" customHeight="1">
      <c r="B20" s="303"/>
      <c r="C20" s="283" t="s">
        <v>34</v>
      </c>
      <c r="D20" s="315"/>
      <c r="E20" s="110" t="s">
        <v>17</v>
      </c>
      <c r="F20" s="77"/>
    </row>
    <row r="21" spans="2:6" ht="25.5" customHeight="1">
      <c r="B21" s="302" t="s">
        <v>210</v>
      </c>
      <c r="C21" s="288" t="s">
        <v>186</v>
      </c>
      <c r="D21" s="316"/>
      <c r="E21" s="107"/>
      <c r="F21" s="75"/>
    </row>
    <row r="22" spans="2:6" ht="25.5" customHeight="1">
      <c r="B22" s="302"/>
      <c r="C22" s="317" t="s">
        <v>84</v>
      </c>
      <c r="D22" s="318"/>
      <c r="E22" s="108"/>
      <c r="F22" s="76"/>
    </row>
    <row r="23" spans="2:6" ht="25.5" customHeight="1">
      <c r="B23" s="302"/>
      <c r="C23" s="317" t="s">
        <v>32</v>
      </c>
      <c r="D23" s="111" t="s">
        <v>184</v>
      </c>
      <c r="E23" s="108"/>
      <c r="F23" s="51">
        <f>F10+F12+F14+F16+F18</f>
        <v>0</v>
      </c>
    </row>
    <row r="24" spans="2:6" ht="25.5" customHeight="1">
      <c r="B24" s="302"/>
      <c r="C24" s="288"/>
      <c r="D24" s="111" t="s">
        <v>185</v>
      </c>
      <c r="E24" s="108"/>
      <c r="F24" s="76"/>
    </row>
    <row r="25" spans="2:6" ht="25.5" customHeight="1">
      <c r="B25" s="302"/>
      <c r="C25" s="288" t="s">
        <v>19</v>
      </c>
      <c r="D25" s="318"/>
      <c r="E25" s="108"/>
      <c r="F25" s="76"/>
    </row>
    <row r="26" spans="2:6" ht="25.5" customHeight="1">
      <c r="B26" s="303"/>
      <c r="C26" s="319" t="s">
        <v>11</v>
      </c>
      <c r="D26" s="284"/>
      <c r="E26" s="110"/>
      <c r="F26" s="52">
        <f>F21+F22+F23+F24+F25</f>
        <v>0</v>
      </c>
    </row>
  </sheetData>
  <sheetProtection selectLockedCells="1"/>
  <mergeCells count="13">
    <mergeCell ref="C21:D21"/>
    <mergeCell ref="C23:C24"/>
    <mergeCell ref="B21:B26"/>
    <mergeCell ref="C22:D22"/>
    <mergeCell ref="C25:D25"/>
    <mergeCell ref="C26:D26"/>
    <mergeCell ref="F7:F8"/>
    <mergeCell ref="C9:D9"/>
    <mergeCell ref="C10:C18"/>
    <mergeCell ref="B9:B20"/>
    <mergeCell ref="B7:D8"/>
    <mergeCell ref="E7:E8"/>
    <mergeCell ref="C20:D20"/>
  </mergeCells>
  <dataValidations count="3">
    <dataValidation type="whole" operator="greaterThanOrEqual" allowBlank="1" showInputMessage="1" showErrorMessage="1" error="Проверите податке!" sqref="F21 F22 F10:F18 F23:F25">
      <formula1>0</formula1>
    </dataValidation>
    <dataValidation type="whole" operator="greaterThanOrEqual" allowBlank="1" showInputMessage="1" showErrorMessage="1" error="Проверите податке!" sqref="F20">
      <formula1>0</formula1>
    </dataValidation>
    <dataValidation type="whole" operator="greaterThanOrEqual" allowBlank="1" showInputMessage="1" showErrorMessage="1" error="Проверите податке!" sqref="F9">
      <formula1>0</formula1>
    </dataValidation>
  </dataValidations>
  <printOptions horizontalCentered="1"/>
  <pageMargins left="0.75" right="0.75" top="0.71" bottom="0.76" header="0.5" footer="0.5"/>
  <pageSetup horizontalDpi="600" verticalDpi="600" orientation="portrait" paperSize="9" scale="65" r:id="rId1"/>
  <headerFooter alignWithMargins="0">
    <oddFooter>&amp;CОбрачун за утрошени природни гас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21"/>
  <sheetViews>
    <sheetView showGridLines="0" showZeros="0" zoomScaleSheetLayoutView="75" zoomScalePageLayoutView="0" workbookViewId="0" topLeftCell="A4">
      <selection activeCell="A4" sqref="A4"/>
    </sheetView>
  </sheetViews>
  <sheetFormatPr defaultColWidth="9.140625" defaultRowHeight="12.75"/>
  <cols>
    <col min="1" max="1" width="3.7109375" style="16" customWidth="1"/>
    <col min="2" max="2" width="18.7109375" style="16" customWidth="1"/>
    <col min="3" max="3" width="29.7109375" style="16" customWidth="1"/>
    <col min="4" max="5" width="11.7109375" style="16" customWidth="1"/>
    <col min="6" max="16384" width="9.140625" style="16" customWidth="1"/>
  </cols>
  <sheetData>
    <row r="1" s="15" customFormat="1" ht="12.75">
      <c r="B1" s="15" t="s">
        <v>0</v>
      </c>
    </row>
    <row r="2" spans="4:5" ht="14.25" customHeight="1">
      <c r="D2" s="17" t="s">
        <v>8</v>
      </c>
      <c r="E2" s="18">
        <f>IF('Poc.strana'!C41&lt;&gt;"",'Poc.strana'!C41,"")</f>
      </c>
    </row>
    <row r="3" ht="12.75">
      <c r="B3" s="15" t="str">
        <f>+CONCATENATE('Poc.strana'!A22," ",'Poc.strana'!C22)</f>
        <v>Назив енергетског субјекта: </v>
      </c>
    </row>
    <row r="5" ht="7.5" customHeight="1"/>
    <row r="6" s="19" customFormat="1" ht="12.75">
      <c r="B6" s="16" t="str">
        <f>CONCATENATE("Табела ",Sadrzaj_Dinamika!C16,". ",Sadrzaj_Dinamika!D16,"у периоду ",'Poc.strana'!C31)</f>
        <v>Табела ПГКПИ-7. Услуге корисничких центарау периоду 01.јануар.2018.-31.март.2018.године</v>
      </c>
    </row>
    <row r="7" spans="2:5" ht="25.5" customHeight="1" thickBot="1">
      <c r="B7" s="320" t="s">
        <v>200</v>
      </c>
      <c r="C7" s="321"/>
      <c r="D7" s="41" t="s">
        <v>193</v>
      </c>
      <c r="E7" s="42" t="s">
        <v>211</v>
      </c>
    </row>
    <row r="8" spans="2:5" ht="28.5" customHeight="1" thickTop="1">
      <c r="B8" s="322" t="s">
        <v>212</v>
      </c>
      <c r="C8" s="112" t="s">
        <v>35</v>
      </c>
      <c r="D8" s="113"/>
      <c r="E8" s="78"/>
    </row>
    <row r="9" spans="2:5" ht="28.5" customHeight="1">
      <c r="B9" s="323"/>
      <c r="C9" s="84" t="s">
        <v>36</v>
      </c>
      <c r="D9" s="114" t="s">
        <v>37</v>
      </c>
      <c r="E9" s="77"/>
    </row>
    <row r="10" spans="2:5" ht="28.5" customHeight="1">
      <c r="B10" s="322" t="s">
        <v>213</v>
      </c>
      <c r="C10" s="112" t="s">
        <v>38</v>
      </c>
      <c r="D10" s="113"/>
      <c r="E10" s="78"/>
    </row>
    <row r="11" spans="2:5" ht="28.5" customHeight="1">
      <c r="B11" s="286"/>
      <c r="C11" s="82" t="s">
        <v>39</v>
      </c>
      <c r="D11" s="115"/>
      <c r="E11" s="76"/>
    </row>
    <row r="12" spans="2:5" ht="28.5" customHeight="1">
      <c r="B12" s="286"/>
      <c r="C12" s="116" t="s">
        <v>40</v>
      </c>
      <c r="D12" s="117"/>
      <c r="E12" s="76"/>
    </row>
    <row r="13" spans="2:5" ht="28.5" customHeight="1">
      <c r="B13" s="286"/>
      <c r="C13" s="82" t="s">
        <v>41</v>
      </c>
      <c r="D13" s="115"/>
      <c r="E13" s="76"/>
    </row>
    <row r="14" spans="2:5" ht="28.5" customHeight="1">
      <c r="B14" s="286"/>
      <c r="C14" s="82" t="s">
        <v>42</v>
      </c>
      <c r="D14" s="115"/>
      <c r="E14" s="76"/>
    </row>
    <row r="15" spans="2:5" ht="28.5" customHeight="1">
      <c r="B15" s="290"/>
      <c r="C15" s="118" t="s">
        <v>11</v>
      </c>
      <c r="D15" s="114"/>
      <c r="E15" s="52">
        <f>SUM(E10:E14)</f>
        <v>0</v>
      </c>
    </row>
    <row r="16" spans="2:5" ht="28.5" customHeight="1">
      <c r="B16" s="227" t="s">
        <v>215</v>
      </c>
      <c r="C16" s="119" t="s">
        <v>101</v>
      </c>
      <c r="D16" s="120" t="s">
        <v>15</v>
      </c>
      <c r="E16" s="75"/>
    </row>
    <row r="17" spans="2:5" ht="33" customHeight="1">
      <c r="B17" s="228"/>
      <c r="C17" s="121" t="s">
        <v>216</v>
      </c>
      <c r="D17" s="117" t="s">
        <v>44</v>
      </c>
      <c r="E17" s="76"/>
    </row>
    <row r="18" spans="2:5" ht="33" customHeight="1">
      <c r="B18" s="228"/>
      <c r="C18" s="121" t="s">
        <v>218</v>
      </c>
      <c r="D18" s="117" t="s">
        <v>17</v>
      </c>
      <c r="E18" s="76"/>
    </row>
    <row r="19" spans="2:5" ht="33" customHeight="1">
      <c r="B19" s="229"/>
      <c r="C19" s="121" t="s">
        <v>217</v>
      </c>
      <c r="D19" s="117" t="s">
        <v>15</v>
      </c>
      <c r="E19" s="76"/>
    </row>
    <row r="20" spans="2:5" ht="28.5" customHeight="1">
      <c r="B20" s="285" t="s">
        <v>214</v>
      </c>
      <c r="C20" s="102" t="s">
        <v>45</v>
      </c>
      <c r="D20" s="122"/>
      <c r="E20" s="80"/>
    </row>
    <row r="21" spans="2:5" ht="57" customHeight="1">
      <c r="B21" s="290"/>
      <c r="C21" s="84" t="s">
        <v>43</v>
      </c>
      <c r="D21" s="114" t="s">
        <v>44</v>
      </c>
      <c r="E21" s="81"/>
    </row>
  </sheetData>
  <sheetProtection selectLockedCells="1"/>
  <mergeCells count="5">
    <mergeCell ref="B20:B21"/>
    <mergeCell ref="B7:C7"/>
    <mergeCell ref="B10:B15"/>
    <mergeCell ref="B8:B9"/>
    <mergeCell ref="B16:B19"/>
  </mergeCells>
  <dataValidations count="1">
    <dataValidation type="whole" operator="greaterThanOrEqual" allowBlank="1" showInputMessage="1" showErrorMessage="1" error="Проверите податаке!" sqref="E8:E14">
      <formula1>0</formula1>
    </dataValidation>
  </dataValidations>
  <printOptions horizontalCentered="1"/>
  <pageMargins left="0.75" right="0.75" top="1" bottom="1" header="0.5" footer="0.5"/>
  <pageSetup horizontalDpi="600" verticalDpi="600" orientation="portrait" paperSize="9" scale="75" r:id="rId1"/>
  <headerFooter alignWithMargins="0">
    <oddFooter>&amp;CУслуге корисничких центара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Culum</dc:creator>
  <cp:keywords/>
  <dc:description/>
  <cp:lastModifiedBy>Branka Tubin</cp:lastModifiedBy>
  <cp:lastPrinted>2014-04-10T08:49:58Z</cp:lastPrinted>
  <dcterms:created xsi:type="dcterms:W3CDTF">2007-10-06T09:59:51Z</dcterms:created>
  <dcterms:modified xsi:type="dcterms:W3CDTF">2019-01-22T08:09:53Z</dcterms:modified>
  <cp:category/>
  <cp:version/>
  <cp:contentType/>
  <cp:contentStatus/>
</cp:coreProperties>
</file>